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3C9A5C11-E397-4E9E-9274-3840FF8668E0}" xr6:coauthVersionLast="47" xr6:coauthVersionMax="47" xr10:uidLastSave="{00000000-0000-0000-0000-000000000000}"/>
  <bookViews>
    <workbookView xWindow="-108" yWindow="-108" windowWidth="23256" windowHeight="12720" xr2:uid="{D299A5A0-724E-4EA0-B51E-B96E69882142}"/>
  </bookViews>
  <sheets>
    <sheet name="2401" sheetId="1" r:id="rId1"/>
  </sheets>
  <externalReferences>
    <externalReference r:id="rId2"/>
    <externalReference r:id="rId3"/>
    <externalReference r:id="rId4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>'[1]SPI - SI - IF'!#REF!</definedName>
    <definedName name="DTAA_Inc_CG">'[1]SPI - SI - IF'!$K$12</definedName>
    <definedName name="DTAA_Inc_OS">'[1]SPI - SI - IF'!$E$17</definedName>
    <definedName name="DTAA_INCOME">'[1]SPI - SI - IF'!#REF!</definedName>
    <definedName name="DTAA_INCOME_CG">'[1]SPI - SI - IF'!$L$12</definedName>
    <definedName name="DTAA_INCOME_OS">'[1]SPI - SI - IF'!$F$17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>#REF!</definedName>
    <definedName name="Nature_Amt2">#REF!</definedName>
    <definedName name="Nature_Amt3">#REF!</definedName>
    <definedName name="Nature_Name">#REF!</definedName>
    <definedName name="Nature_Name2">#REF!</definedName>
    <definedName name="Nature_Name3">#REF!</definedName>
    <definedName name="Nature_of_Business">[1]DropDownValues!$O$5:$O$80</definedName>
    <definedName name="newbasicPB4">[2]Sheet1!$T$4:$T$37</definedName>
    <definedName name="NoAccount_PL">#REF!</definedName>
    <definedName name="NOB.Code">'[1]Nature Of Business'!$C$3:$C$5</definedName>
    <definedName name="normalBalIncm">'[1]Tax Calculated'!$B$100</definedName>
    <definedName name="oldbasicPB4">[2]Sheet1!$S$4:$S$37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>#REF!</definedName>
    <definedName name="PL.Amount_a">#REF!</definedName>
    <definedName name="PL.Amount_b">#REF!</definedName>
    <definedName name="PL.Amount_c">#REF!</definedName>
    <definedName name="PL.Amount_d">#REF!</definedName>
    <definedName name="PL.AmtAvlAppr">#REF!</definedName>
    <definedName name="PL.AmtPaidToNonRes">#REF!</definedName>
    <definedName name="PL.AnyCompPaidToNonRes">#REF!</definedName>
    <definedName name="PL.AuditFee">#REF!</definedName>
    <definedName name="PL.BadDebt">#REF!</definedName>
    <definedName name="PL.BalBFPrevYr">#REF!</definedName>
    <definedName name="PL.Bonus">#REF!</definedName>
    <definedName name="PL.BusinessReceipts">#REF!</definedName>
    <definedName name="PL.ClubExp">#REF!</definedName>
    <definedName name="PL.Comissions">#REF!</definedName>
    <definedName name="PL.CommissionExpdr">#REF!</definedName>
    <definedName name="PL.Conference">#REF!</definedName>
    <definedName name="PL.ConsumptionOfStores">#REF!</definedName>
    <definedName name="PL.ContToGratFund">#REF!</definedName>
    <definedName name="PL.ContToOthFund">#REF!</definedName>
    <definedName name="PL.ContToPF">#REF!</definedName>
    <definedName name="PL.ContToSuperAnnFund">#REF!</definedName>
    <definedName name="PL.ConveyanceExp">#REF!</definedName>
    <definedName name="PL.DepreciationAmort">#REF!</definedName>
    <definedName name="PL.Dividends">#REF!</definedName>
    <definedName name="PL.Donation">#REF!</definedName>
    <definedName name="PL.Entertainment">#REF!</definedName>
    <definedName name="PL.Expenses">#REF!</definedName>
    <definedName name="PL.Expenses_ii">#REF!</definedName>
    <definedName name="PL.FestivalCelebExp">#REF!</definedName>
    <definedName name="PL.ForeignTravelExp">#REF!</definedName>
    <definedName name="PL.Freight">#REF!</definedName>
    <definedName name="PL.Gift">#REF!</definedName>
    <definedName name="PL.GrossProfit">#REF!</definedName>
    <definedName name="PL.GrossProfit_ii">#REF!</definedName>
    <definedName name="PL.GrossReceipt">#REF!</definedName>
    <definedName name="PL.GrossReceipt_ii">#REF!</definedName>
    <definedName name="PL.GrossReceipts">#REF!</definedName>
    <definedName name="PL.GuestHouseExp">#REF!</definedName>
    <definedName name="PL.Hospitality">#REF!</definedName>
    <definedName name="PL.HotelBoardLodge">#REF!</definedName>
    <definedName name="PL.InterestExpdr">#REF!</definedName>
    <definedName name="PL.InterestInc">#REF!</definedName>
    <definedName name="PL.KeyManInsur">#REF!</definedName>
    <definedName name="PL.LeaveEncash">#REF!</definedName>
    <definedName name="PL.LeaveTravelBenft">#REF!</definedName>
    <definedName name="PL.LifeInsur">#REF!</definedName>
    <definedName name="PL.MedExpReimb">#REF!</definedName>
    <definedName name="PL.MedInsur">#REF!</definedName>
    <definedName name="PL.MiscOthIncome">#REF!</definedName>
    <definedName name="PL.NatureOfIncome_a">#REF!</definedName>
    <definedName name="PL.NatureOfIncome_b">#REF!</definedName>
    <definedName name="PL.NatureOfIncome_c">#REF!</definedName>
    <definedName name="PL.NatureOfIncome_d">#REF!</definedName>
    <definedName name="PL.NetProfit">#REF!</definedName>
    <definedName name="PL.NetProfit_ii">#REF!</definedName>
    <definedName name="PL.OpeningStock">#REF!</definedName>
    <definedName name="PL.OperatingRevenueAmt_a">#REF!</definedName>
    <definedName name="PL.OperatingRevenueAmt_b">#REF!</definedName>
    <definedName name="PL.OperatingRevenueAmt_c">#REF!</definedName>
    <definedName name="PL.OperatingRevenueAmt_d">#REF!</definedName>
    <definedName name="PL.OperatingRevenueName_a">#REF!</definedName>
    <definedName name="PL.OperatingRevenueName_b">#REF!</definedName>
    <definedName name="PL.OperatingRevenueName_c">#REF!</definedName>
    <definedName name="PL.OperatingRevenueName_d">#REF!</definedName>
    <definedName name="PL.OperatingRevenueTotAmt">#REF!</definedName>
    <definedName name="PL.OthEmpBenftExpdr">#REF!</definedName>
    <definedName name="PL.OtherExpenses">#REF!</definedName>
    <definedName name="PL.OthersAmtLt1Lakh">#REF!</definedName>
    <definedName name="PL.OthersWherePANNotAvlble">#REF!</definedName>
    <definedName name="PL.OthInsur">#REF!</definedName>
    <definedName name="PL.OthProvisionsExpdr">#REF!</definedName>
    <definedName name="PL.PartnerAccBalTrf">#REF!</definedName>
    <definedName name="PL.PBIDTA">#REF!</definedName>
    <definedName name="PL.PBT">#REF!</definedName>
    <definedName name="PL.PowerFuel">#REF!</definedName>
    <definedName name="PL.ProfitAfterTax">#REF!</definedName>
    <definedName name="PL.ProfitOnAgriIncome">#REF!</definedName>
    <definedName name="PL.ProfitOnCurrFluct">#REF!</definedName>
    <definedName name="PL.ProfitOnInvChrSTT">#REF!</definedName>
    <definedName name="PL.ProfitOnOthInv">#REF!</definedName>
    <definedName name="PL.ProfitOnSaleFixedAsset">#REF!</definedName>
    <definedName name="PL.ProvDefTax">#REF!</definedName>
    <definedName name="PL.ProvForBadDoubtDebt">#REF!</definedName>
    <definedName name="PL.ProvForCurrTax">#REF!</definedName>
    <definedName name="PL.Purchases">#REF!</definedName>
    <definedName name="PL.RentExpdr">#REF!</definedName>
    <definedName name="PL.RentInc">#REF!</definedName>
    <definedName name="PL.RepairMach">#REF!</definedName>
    <definedName name="PL.RepairsBldg">#REF!</definedName>
    <definedName name="PL.SaleOfGoods">#REF!</definedName>
    <definedName name="PL.SaleOfServices">#REF!</definedName>
    <definedName name="PL.SalePromoExp">#REF!</definedName>
    <definedName name="PL.SalsWages">#REF!</definedName>
    <definedName name="PL.Scholarship">#REF!</definedName>
    <definedName name="PL.StaffWelfareExp">#REF!</definedName>
    <definedName name="PL.TelephoneExp">#REF!</definedName>
    <definedName name="PL.TotalNAC">#REF!</definedName>
    <definedName name="PL.TotCreditsToPL">#REF!</definedName>
    <definedName name="PL.TotEmployeeComp">#REF!</definedName>
    <definedName name="PL.TotInsurances">#REF!</definedName>
    <definedName name="PL.TotOthIncome">#REF!</definedName>
    <definedName name="PL.TotRevenueFrmOperations">#REF!</definedName>
    <definedName name="PL.TravelExp">#REF!</definedName>
    <definedName name="PL.TrfToReserves">#REF!</definedName>
    <definedName name="PLBD.Amount">#REF!</definedName>
    <definedName name="PLBD.Amount_a">#REF!</definedName>
    <definedName name="PLBD.Amount_b">#REF!</definedName>
    <definedName name="PLBD.Amount_c">#REF!</definedName>
    <definedName name="PLBD.Amount_d">#REF!</definedName>
    <definedName name="PLBD.Amount_e">#REF!</definedName>
    <definedName name="PLBD.PAN">#REF!</definedName>
    <definedName name="PLBD.PAN_a">#REF!</definedName>
    <definedName name="PLBD.PAN_b">#REF!</definedName>
    <definedName name="PLBD.PAN_c">#REF!</definedName>
    <definedName name="PLBD.PAN_d">#REF!</definedName>
    <definedName name="PLBD.PAN_e">#REF!</definedName>
    <definedName name="PLCE.NonResOtherCompany">#REF!</definedName>
    <definedName name="PLCE.Others">#REF!</definedName>
    <definedName name="PLCrEx.OthDutyTaxCess">#REF!</definedName>
    <definedName name="PLCrEx.ServiceTax">#REF!</definedName>
    <definedName name="PLCrEx.TotExciseCustomsVAT">#REF!</definedName>
    <definedName name="PLCrEx.UnionExciseDuty">#REF!</definedName>
    <definedName name="PLCrEx.VATorSaleTax">#REF!</definedName>
    <definedName name="PLCS.FinishedGoods">#REF!</definedName>
    <definedName name="PLCS.RawMaterial">#REF!</definedName>
    <definedName name="PLCS.TotIncome">#REF!</definedName>
    <definedName name="PLCS.WorkInProgress">#REF!</definedName>
    <definedName name="PLDutiEx.CounterVailDuty">#REF!</definedName>
    <definedName name="PLDutiEx.CustomDuty">#REF!</definedName>
    <definedName name="PLDutiEx.OthDutyTaxCess">#REF!</definedName>
    <definedName name="PLDutiEx.ServiceTax">#REF!</definedName>
    <definedName name="PLDutiEx.SplAddDuty">#REF!</definedName>
    <definedName name="PLDutiEx.TotExciseCustomsVAT">#REF!</definedName>
    <definedName name="PLDutiEx.UnionExciseDuty">#REF!</definedName>
    <definedName name="PLDutiEx.VATorSaleTax">#REF!</definedName>
    <definedName name="PLI.NonResOtherCompany">#REF!</definedName>
    <definedName name="PLI.Others">#REF!</definedName>
    <definedName name="PLOE.ExpenseAmt_a">#REF!</definedName>
    <definedName name="PLOE.ExpenseAmt_b">#REF!</definedName>
    <definedName name="PLOE.ExpenseAmt_c">#REF!</definedName>
    <definedName name="PLOE.ExpenseAmt_d">#REF!</definedName>
    <definedName name="PLOE.ExpenseNature_a">#REF!</definedName>
    <definedName name="PLOE.ExpenseNature_b">#REF!</definedName>
    <definedName name="PLOE.ExpenseNature_c">#REF!</definedName>
    <definedName name="PLOE.ExpenseNature_d">#REF!</definedName>
    <definedName name="PLOS.FinishedGoods">#REF!</definedName>
    <definedName name="PLOS.RawMaterial">#REF!</definedName>
    <definedName name="PLOS.WorkInProgress">#REF!</definedName>
    <definedName name="PLPC.NonResOtherCompany">#REF!</definedName>
    <definedName name="PLPC.Others">#REF!</definedName>
    <definedName name="PLPC.Total">#REF!</definedName>
    <definedName name="PLRateEx.Cess">#REF!</definedName>
    <definedName name="PLRateEx.OthDutyTaxCess">#REF!</definedName>
    <definedName name="PLRateEx.ServiceTax">#REF!</definedName>
    <definedName name="PLRateEx.TotExciseCustomsVAT">#REF!</definedName>
    <definedName name="PLRateEx.UnionExciseDuty">#REF!</definedName>
    <definedName name="PLRateEx.VATorSaleTax">#REF!</definedName>
    <definedName name="PLRY.NonResOtherCompany">#REF!</definedName>
    <definedName name="PLRY.Others">#REF!</definedName>
    <definedName name="PLRY.Total">#REF!</definedName>
    <definedName name="PortugueseCode">[1]DropDownValues!$D$72:$D$74</definedName>
    <definedName name="_xlnm.Print_Area" localSheetId="0">'2401'!$A$1:$E$36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'[3]DropDown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A68" i="1"/>
  <c r="F67" i="1"/>
  <c r="E67" i="1"/>
  <c r="D67" i="1"/>
  <c r="C67" i="1"/>
  <c r="G66" i="1"/>
  <c r="C66" i="1"/>
  <c r="G65" i="1"/>
  <c r="C63" i="1"/>
  <c r="A63" i="1"/>
  <c r="G62" i="1"/>
  <c r="G67" i="1" s="1"/>
  <c r="F62" i="1"/>
  <c r="E62" i="1"/>
  <c r="D62" i="1"/>
  <c r="C62" i="1"/>
  <c r="G61" i="1"/>
  <c r="C61" i="1"/>
  <c r="B61" i="1"/>
  <c r="G60" i="1"/>
  <c r="C60" i="1"/>
  <c r="C65" i="1" s="1"/>
  <c r="C58" i="1"/>
  <c r="A58" i="1"/>
  <c r="H57" i="1"/>
  <c r="G57" i="1"/>
  <c r="G58" i="1" s="1"/>
  <c r="G63" i="1" s="1"/>
  <c r="G68" i="1" s="1"/>
  <c r="B57" i="1"/>
  <c r="B62" i="1" s="1"/>
  <c r="H56" i="1"/>
  <c r="H58" i="1" s="1"/>
  <c r="G56" i="1"/>
  <c r="B56" i="1"/>
  <c r="B66" i="1" s="1"/>
  <c r="G45" i="1"/>
  <c r="E45" i="1"/>
  <c r="C45" i="1"/>
  <c r="G43" i="1"/>
  <c r="E43" i="1"/>
  <c r="C43" i="1"/>
  <c r="G42" i="1"/>
  <c r="E42" i="1"/>
  <c r="C42" i="1"/>
  <c r="E41" i="1"/>
  <c r="E44" i="1" s="1"/>
  <c r="E47" i="1" s="1"/>
  <c r="E48" i="1" s="1"/>
  <c r="H40" i="1"/>
  <c r="H44" i="1" s="1"/>
  <c r="H47" i="1" s="1"/>
  <c r="H48" i="1" s="1"/>
  <c r="G40" i="1"/>
  <c r="E40" i="1"/>
  <c r="F40" i="1" s="1"/>
  <c r="F44" i="1" s="1"/>
  <c r="F47" i="1" s="1"/>
  <c r="F48" i="1" s="1"/>
  <c r="G38" i="1"/>
  <c r="A57" i="1" s="1"/>
  <c r="A62" i="1" s="1"/>
  <c r="A67" i="1" s="1"/>
  <c r="E38" i="1"/>
  <c r="A56" i="1" s="1"/>
  <c r="A61" i="1" s="1"/>
  <c r="A66" i="1" s="1"/>
  <c r="C38" i="1"/>
  <c r="A55" i="1" s="1"/>
  <c r="A60" i="1" s="1"/>
  <c r="A65" i="1" s="1"/>
  <c r="C28" i="1"/>
  <c r="C40" i="1" s="1"/>
  <c r="D25" i="1"/>
  <c r="E25" i="1" s="1"/>
  <c r="D40" i="1" l="1"/>
  <c r="D44" i="1" s="1"/>
  <c r="D47" i="1" s="1"/>
  <c r="D48" i="1" s="1"/>
  <c r="C44" i="1"/>
  <c r="C47" i="1" s="1"/>
  <c r="C48" i="1" s="1"/>
  <c r="H51" i="1"/>
  <c r="H52" i="1" s="1"/>
  <c r="D56" i="1"/>
  <c r="E51" i="1"/>
  <c r="E56" i="1" s="1"/>
  <c r="F51" i="1"/>
  <c r="F52" i="1" s="1"/>
  <c r="B55" i="1"/>
  <c r="B67" i="1"/>
  <c r="G41" i="1"/>
  <c r="G44" i="1" s="1"/>
  <c r="G47" i="1" s="1"/>
  <c r="G48" i="1" s="1"/>
  <c r="G52" i="1" s="1"/>
  <c r="E61" i="1" l="1"/>
  <c r="E66" i="1"/>
  <c r="B65" i="1"/>
  <c r="B60" i="1"/>
  <c r="D66" i="1"/>
  <c r="F66" i="1" s="1"/>
  <c r="F56" i="1"/>
  <c r="D61" i="1"/>
  <c r="F61" i="1" s="1"/>
  <c r="E52" i="1"/>
  <c r="C51" i="1"/>
  <c r="C52" i="1" s="1"/>
  <c r="D51" i="1"/>
  <c r="E55" i="1" s="1"/>
  <c r="D55" i="1"/>
  <c r="D52" i="1"/>
  <c r="E65" i="1" l="1"/>
  <c r="E68" i="1" s="1"/>
  <c r="E58" i="1"/>
  <c r="E60" i="1"/>
  <c r="E63" i="1" s="1"/>
  <c r="D60" i="1"/>
  <c r="D65" i="1"/>
  <c r="F55" i="1"/>
  <c r="F58" i="1" s="1"/>
  <c r="D58" i="1"/>
  <c r="F65" i="1" l="1"/>
  <c r="F68" i="1" s="1"/>
  <c r="D68" i="1"/>
  <c r="F60" i="1"/>
  <c r="F63" i="1" s="1"/>
  <c r="D63" i="1"/>
</calcChain>
</file>

<file path=xl/sharedStrings.xml><?xml version="1.0" encoding="utf-8"?>
<sst xmlns="http://schemas.openxmlformats.org/spreadsheetml/2006/main" count="108" uniqueCount="86">
  <si>
    <t>Case Study-2401: Generate e-TDS (Salary-24Q) Return for the First Quarter ending on 30-06-2021</t>
  </si>
  <si>
    <t>Name of Deductor</t>
  </si>
  <si>
    <t>Big Boss</t>
  </si>
  <si>
    <t>Type of Deductor</t>
  </si>
  <si>
    <t>Indian company</t>
  </si>
  <si>
    <t>Registered Address</t>
  </si>
  <si>
    <t>25, Saakshara Apartments, A-3, Paschim Vihar, New Delhi-110063</t>
  </si>
  <si>
    <t xml:space="preserve">E-mail ID of the Company </t>
  </si>
  <si>
    <t>rathore_incometax@yahoo.co.in</t>
  </si>
  <si>
    <t xml:space="preserve">Alternative e-mail ID </t>
  </si>
  <si>
    <t>rathore.slc@gmail.com</t>
  </si>
  <si>
    <t>Tax Deduction Account Number (TAN)</t>
  </si>
  <si>
    <t>DELB16835A</t>
  </si>
  <si>
    <t>Permanent Account Number (PAN)</t>
  </si>
  <si>
    <t>ADKCB3899K</t>
  </si>
  <si>
    <t xml:space="preserve">GSTIN </t>
  </si>
  <si>
    <t>07ADKCB3899K1ZA</t>
  </si>
  <si>
    <t>STD / Telephone No.</t>
  </si>
  <si>
    <t>011-45023899</t>
  </si>
  <si>
    <t>Mobile No.</t>
  </si>
  <si>
    <t>Status of Deductor</t>
  </si>
  <si>
    <t>Resident</t>
  </si>
  <si>
    <t>Authorised Person to sign e-TDS return</t>
  </si>
  <si>
    <t>Salman Salim Khan</t>
  </si>
  <si>
    <t>Responsible Person's  PAN</t>
  </si>
  <si>
    <t>AAAPK6789R</t>
  </si>
  <si>
    <t>Designation of Responsible person</t>
  </si>
  <si>
    <t>Director</t>
  </si>
  <si>
    <t>Address of Responsible Person</t>
  </si>
  <si>
    <t>Mobile of Responsible person</t>
  </si>
  <si>
    <t>e-mail ID of Responsible person</t>
  </si>
  <si>
    <t xml:space="preserve">Bank's Name and Address (Tax deposited) </t>
  </si>
  <si>
    <t>HDFC Bank Ltd,  Paschim Vihar,  New Delhi-63, BSR Code: 0510322</t>
  </si>
  <si>
    <t>(A) Information pertaining to employees</t>
  </si>
  <si>
    <t>Name of employee</t>
  </si>
  <si>
    <t>Sidharth Shukla</t>
  </si>
  <si>
    <t>Asim Riaz</t>
  </si>
  <si>
    <t xml:space="preserve">Paras Chhabra </t>
  </si>
  <si>
    <t>PAN of employee</t>
  </si>
  <si>
    <t>APXPS1978G</t>
  </si>
  <si>
    <t>AAXPR1987G</t>
  </si>
  <si>
    <t>AANPC1988H</t>
  </si>
  <si>
    <t>Employee Ref No.</t>
  </si>
  <si>
    <t>2411</t>
  </si>
  <si>
    <t>2412</t>
  </si>
  <si>
    <t>2413</t>
  </si>
  <si>
    <t>Residential Status</t>
  </si>
  <si>
    <t xml:space="preserve">Employment Period </t>
  </si>
  <si>
    <t>01/04/21 to 31/03/22</t>
  </si>
  <si>
    <t>Date of Birth (DD/MM/YYYY)</t>
  </si>
  <si>
    <t>TDS details</t>
  </si>
  <si>
    <t>Salary</t>
  </si>
  <si>
    <t>House Property:  Income or Interest on Housing Loan* paid</t>
  </si>
  <si>
    <t>Other incomes reported by the employee</t>
  </si>
  <si>
    <t xml:space="preserve">Amount deductible u/s 80C (PF / LIC ) </t>
  </si>
  <si>
    <t xml:space="preserve">Salary is credited on the last day of the Month </t>
  </si>
  <si>
    <t xml:space="preserve">Tax is deducted u/s 192 every month on an average basis for all the employees.  The details as follows: </t>
  </si>
  <si>
    <t>BSR 0510322 on 02/05/2021</t>
  </si>
  <si>
    <t>Challan No. 02001</t>
  </si>
  <si>
    <t xml:space="preserve">Tax deducted of all the Employees </t>
  </si>
  <si>
    <t>BSR 0510322 on 06/06/2021</t>
  </si>
  <si>
    <t>Challan No. 06002</t>
  </si>
  <si>
    <t>BSR 0510322 on 07/07/2021</t>
  </si>
  <si>
    <t>Challan No. 07003</t>
  </si>
  <si>
    <t>Solution to Case Study-2401</t>
  </si>
  <si>
    <t>Old Tax Regime</t>
  </si>
  <si>
    <t>New Tax Regime</t>
  </si>
  <si>
    <t xml:space="preserve">Less Std Ded u/s 16(ia) </t>
  </si>
  <si>
    <r>
      <t xml:space="preserve">HP Intt on Loan </t>
    </r>
    <r>
      <rPr>
        <sz val="9"/>
        <color rgb="FFC00000"/>
        <rFont val="Arial"/>
        <family val="2"/>
      </rPr>
      <t>(subject to max Rs. 200000)</t>
    </r>
  </si>
  <si>
    <r>
      <t>Other Sources</t>
    </r>
    <r>
      <rPr>
        <sz val="9"/>
        <color rgb="FFC00000"/>
        <rFont val="Arial"/>
        <family val="2"/>
      </rPr>
      <t xml:space="preserve"> (Loss not allowed) </t>
    </r>
  </si>
  <si>
    <t>Gross Total  Income</t>
  </si>
  <si>
    <t>Ded u/s 80C (Max 150000)</t>
  </si>
  <si>
    <t>Taxable income</t>
  </si>
  <si>
    <t xml:space="preserve">Income Tax </t>
  </si>
  <si>
    <t>Max Rebate u/s 87A Rs 12500 if TI=&lt; 500,000</t>
  </si>
  <si>
    <t xml:space="preserve">Surcharge 10% /  15% / 25% / 37% </t>
  </si>
  <si>
    <t>Health @ 1% + Edu Cess@ 3%</t>
  </si>
  <si>
    <t>Total Tax incl Surcharge and Cesses</t>
  </si>
  <si>
    <t xml:space="preserve">Income </t>
  </si>
  <si>
    <t>Regime</t>
  </si>
  <si>
    <t>Income Tax</t>
  </si>
  <si>
    <t>Health &amp; Edu Cess</t>
  </si>
  <si>
    <t xml:space="preserve">Total TDS </t>
  </si>
  <si>
    <t>New Tax Rates</t>
  </si>
  <si>
    <t xml:space="preserve">Old Tax Rates </t>
  </si>
  <si>
    <t xml:space="preserve">Old / New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</si>
</sst>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0033CC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sz val="10"/>
      <color rgb="FF0033CC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rgb="FFC00000"/>
      <name val="Arial"/>
      <family val="2"/>
    </font>
    <font>
      <sz val="9"/>
      <color theme="1" tint="0.499984740745262"/>
      <name val="Arial"/>
      <family val="2"/>
    </font>
    <font>
      <sz val="9"/>
      <color rgb="FF7030A0"/>
      <name val="Arial Narrow"/>
      <family val="2"/>
    </font>
    <font>
      <sz val="9"/>
      <name val="Arial"/>
      <family val="2"/>
    </font>
    <font>
      <b/>
      <sz val="9"/>
      <color theme="1" tint="0.499984740745262"/>
      <name val="Arial"/>
      <family val="2"/>
    </font>
    <font>
      <b/>
      <sz val="8"/>
      <color rgb="FF0033CC"/>
      <name val="Arial"/>
      <family val="2"/>
    </font>
    <font>
      <b/>
      <i/>
      <sz val="8"/>
      <color rgb="FF0033CC"/>
      <name val="Arial"/>
      <family val="2"/>
    </font>
    <font>
      <i/>
      <sz val="9"/>
      <color rgb="FF0033CC"/>
      <name val="Arial"/>
      <family val="2"/>
    </font>
    <font>
      <b/>
      <sz val="8"/>
      <color theme="1"/>
      <name val="Arial"/>
      <family val="2"/>
    </font>
    <font>
      <sz val="9"/>
      <color rgb="FF0033CC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6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indent="1"/>
    </xf>
    <xf numFmtId="0" fontId="3" fillId="0" borderId="5" xfId="0" applyFont="1" applyBorder="1"/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left" indent="1"/>
    </xf>
    <xf numFmtId="0" fontId="3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0" fontId="4" fillId="0" borderId="1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/>
    <xf numFmtId="0" fontId="4" fillId="0" borderId="15" xfId="0" applyFont="1" applyBorder="1" applyAlignment="1">
      <alignment horizontal="left" indent="1"/>
    </xf>
    <xf numFmtId="0" fontId="2" fillId="0" borderId="16" xfId="0" applyFont="1" applyBorder="1"/>
    <xf numFmtId="0" fontId="2" fillId="0" borderId="17" xfId="0" applyFont="1" applyBorder="1"/>
    <xf numFmtId="0" fontId="5" fillId="0" borderId="18" xfId="0" applyFont="1" applyBorder="1" applyAlignment="1">
      <alignment horizontal="left" indent="1"/>
    </xf>
    <xf numFmtId="0" fontId="5" fillId="0" borderId="19" xfId="0" applyFont="1" applyBorder="1"/>
    <xf numFmtId="0" fontId="2" fillId="0" borderId="19" xfId="0" applyFont="1" applyBorder="1"/>
    <xf numFmtId="0" fontId="2" fillId="0" borderId="20" xfId="0" applyFont="1" applyBorder="1"/>
    <xf numFmtId="0" fontId="3" fillId="2" borderId="21" xfId="0" applyFont="1" applyFill="1" applyBorder="1" applyAlignment="1">
      <alignment horizontal="left" indent="1"/>
    </xf>
    <xf numFmtId="0" fontId="3" fillId="2" borderId="22" xfId="0" applyFont="1" applyFill="1" applyBorder="1"/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/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wrapText="1"/>
    </xf>
    <xf numFmtId="14" fontId="7" fillId="0" borderId="23" xfId="0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38" fontId="2" fillId="0" borderId="23" xfId="0" applyNumberFormat="1" applyFont="1" applyBorder="1" applyAlignment="1">
      <alignment horizontal="center"/>
    </xf>
    <xf numFmtId="38" fontId="2" fillId="0" borderId="24" xfId="0" applyNumberFormat="1" applyFont="1" applyBorder="1" applyAlignment="1">
      <alignment horizontal="center"/>
    </xf>
    <xf numFmtId="38" fontId="2" fillId="0" borderId="27" xfId="0" applyNumberFormat="1" applyFont="1" applyBorder="1" applyAlignment="1">
      <alignment horizontal="center"/>
    </xf>
    <xf numFmtId="38" fontId="2" fillId="0" borderId="28" xfId="0" applyNumberFormat="1" applyFont="1" applyBorder="1" applyAlignment="1">
      <alignment horizontal="center"/>
    </xf>
    <xf numFmtId="0" fontId="3" fillId="0" borderId="29" xfId="0" applyFont="1" applyBorder="1"/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30" xfId="0" applyFont="1" applyBorder="1"/>
    <xf numFmtId="0" fontId="3" fillId="0" borderId="0" xfId="0" applyFont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31" xfId="0" applyFont="1" applyBorder="1"/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indent="1"/>
    </xf>
    <xf numFmtId="0" fontId="5" fillId="0" borderId="3" xfId="0" applyFont="1" applyBorder="1"/>
    <xf numFmtId="0" fontId="5" fillId="0" borderId="9" xfId="0" applyFont="1" applyBorder="1" applyAlignment="1">
      <alignment horizontal="left" indent="1"/>
    </xf>
    <xf numFmtId="0" fontId="5" fillId="0" borderId="12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9" xfId="1" applyFont="1" applyBorder="1" applyAlignment="1">
      <alignment horizontal="left" indent="1"/>
    </xf>
    <xf numFmtId="0" fontId="3" fillId="0" borderId="12" xfId="0" applyFont="1" applyBorder="1"/>
    <xf numFmtId="38" fontId="3" fillId="0" borderId="32" xfId="0" applyNumberFormat="1" applyFont="1" applyBorder="1"/>
    <xf numFmtId="38" fontId="5" fillId="0" borderId="33" xfId="0" applyNumberFormat="1" applyFont="1" applyBorder="1"/>
    <xf numFmtId="38" fontId="5" fillId="0" borderId="32" xfId="0" applyNumberFormat="1" applyFont="1" applyBorder="1"/>
    <xf numFmtId="38" fontId="3" fillId="0" borderId="33" xfId="0" applyNumberFormat="1" applyFont="1" applyBorder="1"/>
    <xf numFmtId="38" fontId="3" fillId="0" borderId="9" xfId="0" applyNumberFormat="1" applyFont="1" applyBorder="1"/>
    <xf numFmtId="0" fontId="3" fillId="0" borderId="9" xfId="1" applyFont="1" applyBorder="1" applyAlignment="1">
      <alignment horizontal="left" indent="2"/>
    </xf>
    <xf numFmtId="38" fontId="3" fillId="0" borderId="35" xfId="0" applyNumberFormat="1" applyFont="1" applyBorder="1"/>
    <xf numFmtId="38" fontId="3" fillId="0" borderId="36" xfId="0" applyNumberFormat="1" applyFont="1" applyBorder="1"/>
    <xf numFmtId="38" fontId="3" fillId="0" borderId="37" xfId="0" applyNumberFormat="1" applyFont="1" applyBorder="1"/>
    <xf numFmtId="0" fontId="3" fillId="0" borderId="12" xfId="1" applyFont="1" applyBorder="1" applyAlignment="1">
      <alignment horizontal="left" indent="1"/>
    </xf>
    <xf numFmtId="0" fontId="5" fillId="0" borderId="38" xfId="1" applyFont="1" applyBorder="1" applyAlignment="1">
      <alignment horizontal="left" indent="1"/>
    </xf>
    <xf numFmtId="0" fontId="3" fillId="0" borderId="39" xfId="1" applyFont="1" applyBorder="1" applyAlignment="1">
      <alignment horizontal="left" indent="1"/>
    </xf>
    <xf numFmtId="38" fontId="3" fillId="0" borderId="40" xfId="0" applyNumberFormat="1" applyFont="1" applyBorder="1"/>
    <xf numFmtId="38" fontId="3" fillId="0" borderId="41" xfId="0" applyNumberFormat="1" applyFont="1" applyBorder="1"/>
    <xf numFmtId="38" fontId="3" fillId="0" borderId="38" xfId="0" applyNumberFormat="1" applyFont="1" applyBorder="1"/>
    <xf numFmtId="38" fontId="10" fillId="0" borderId="32" xfId="1" applyNumberFormat="1" applyFont="1" applyBorder="1" applyAlignment="1">
      <alignment horizontal="right"/>
    </xf>
    <xf numFmtId="38" fontId="3" fillId="0" borderId="33" xfId="1" applyNumberFormat="1" applyFont="1" applyBorder="1" applyAlignment="1">
      <alignment horizontal="right"/>
    </xf>
    <xf numFmtId="38" fontId="3" fillId="0" borderId="32" xfId="1" applyNumberFormat="1" applyFont="1" applyBorder="1" applyAlignment="1">
      <alignment horizontal="right"/>
    </xf>
    <xf numFmtId="38" fontId="10" fillId="0" borderId="33" xfId="1" applyNumberFormat="1" applyFont="1" applyBorder="1" applyAlignment="1">
      <alignment horizontal="right"/>
    </xf>
    <xf numFmtId="38" fontId="3" fillId="0" borderId="9" xfId="1" applyNumberFormat="1" applyFont="1" applyBorder="1" applyAlignment="1">
      <alignment horizontal="right"/>
    </xf>
    <xf numFmtId="0" fontId="11" fillId="0" borderId="9" xfId="1" applyFont="1" applyBorder="1" applyAlignment="1">
      <alignment horizontal="left" indent="2"/>
    </xf>
    <xf numFmtId="0" fontId="3" fillId="0" borderId="12" xfId="1" applyFont="1" applyBorder="1" applyAlignment="1">
      <alignment horizontal="left" indent="2"/>
    </xf>
    <xf numFmtId="38" fontId="10" fillId="0" borderId="32" xfId="0" applyNumberFormat="1" applyFont="1" applyBorder="1"/>
    <xf numFmtId="38" fontId="10" fillId="0" borderId="33" xfId="0" applyNumberFormat="1" applyFont="1" applyBorder="1"/>
    <xf numFmtId="38" fontId="12" fillId="0" borderId="9" xfId="2" applyNumberFormat="1" applyFont="1" applyBorder="1" applyAlignment="1">
      <alignment horizontal="right"/>
    </xf>
    <xf numFmtId="38" fontId="10" fillId="0" borderId="35" xfId="1" applyNumberFormat="1" applyFont="1" applyBorder="1" applyAlignment="1">
      <alignment horizontal="right"/>
    </xf>
    <xf numFmtId="38" fontId="3" fillId="0" borderId="36" xfId="1" applyNumberFormat="1" applyFont="1" applyBorder="1" applyAlignment="1">
      <alignment horizontal="right"/>
    </xf>
    <xf numFmtId="38" fontId="3" fillId="0" borderId="35" xfId="1" applyNumberFormat="1" applyFont="1" applyBorder="1" applyAlignment="1">
      <alignment horizontal="right"/>
    </xf>
    <xf numFmtId="38" fontId="10" fillId="0" borderId="36" xfId="1" applyNumberFormat="1" applyFont="1" applyBorder="1" applyAlignment="1">
      <alignment horizontal="right"/>
    </xf>
    <xf numFmtId="38" fontId="3" fillId="0" borderId="37" xfId="1" applyNumberFormat="1" applyFont="1" applyBorder="1" applyAlignment="1">
      <alignment horizontal="right"/>
    </xf>
    <xf numFmtId="0" fontId="5" fillId="0" borderId="25" xfId="0" applyFont="1" applyBorder="1" applyAlignment="1">
      <alignment horizontal="left" indent="1"/>
    </xf>
    <xf numFmtId="0" fontId="5" fillId="0" borderId="42" xfId="0" applyFont="1" applyBorder="1"/>
    <xf numFmtId="38" fontId="13" fillId="0" borderId="43" xfId="0" applyNumberFormat="1" applyFont="1" applyBorder="1"/>
    <xf numFmtId="38" fontId="5" fillId="3" borderId="28" xfId="0" applyNumberFormat="1" applyFont="1" applyFill="1" applyBorder="1"/>
    <xf numFmtId="38" fontId="5" fillId="0" borderId="43" xfId="0" applyNumberFormat="1" applyFont="1" applyBorder="1"/>
    <xf numFmtId="38" fontId="13" fillId="0" borderId="28" xfId="0" applyNumberFormat="1" applyFont="1" applyBorder="1"/>
    <xf numFmtId="38" fontId="5" fillId="0" borderId="25" xfId="0" applyNumberFormat="1" applyFont="1" applyBorder="1"/>
    <xf numFmtId="0" fontId="5" fillId="0" borderId="0" xfId="0" applyFont="1"/>
    <xf numFmtId="1" fontId="5" fillId="0" borderId="30" xfId="0" applyNumberFormat="1" applyFont="1" applyBorder="1"/>
    <xf numFmtId="1" fontId="5" fillId="0" borderId="0" xfId="0" applyNumberFormat="1" applyFont="1"/>
    <xf numFmtId="17" fontId="14" fillId="0" borderId="1" xfId="0" applyNumberFormat="1" applyFont="1" applyBorder="1" applyAlignment="1">
      <alignment horizontal="center"/>
    </xf>
    <xf numFmtId="0" fontId="15" fillId="0" borderId="44" xfId="1" applyFont="1" applyBorder="1" applyAlignment="1">
      <alignment horizontal="center"/>
    </xf>
    <xf numFmtId="1" fontId="15" fillId="0" borderId="44" xfId="1" applyNumberFormat="1" applyFont="1" applyBorder="1" applyAlignment="1">
      <alignment horizontal="center"/>
    </xf>
    <xf numFmtId="1" fontId="15" fillId="0" borderId="45" xfId="1" applyNumberFormat="1" applyFont="1" applyBorder="1" applyAlignment="1">
      <alignment horizontal="center"/>
    </xf>
    <xf numFmtId="1" fontId="16" fillId="0" borderId="0" xfId="1" applyNumberFormat="1" applyFont="1" applyAlignment="1">
      <alignment horizontal="center"/>
    </xf>
    <xf numFmtId="3" fontId="3" fillId="0" borderId="3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" fontId="3" fillId="0" borderId="0" xfId="0" applyNumberFormat="1" applyFont="1"/>
    <xf numFmtId="3" fontId="3" fillId="0" borderId="4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17" fillId="2" borderId="49" xfId="0" applyFont="1" applyFill="1" applyBorder="1" applyAlignment="1">
      <alignment vertical="center"/>
    </xf>
    <xf numFmtId="38" fontId="17" fillId="2" borderId="50" xfId="0" applyNumberFormat="1" applyFont="1" applyFill="1" applyBorder="1" applyAlignment="1">
      <alignment vertical="center"/>
    </xf>
    <xf numFmtId="38" fontId="17" fillId="2" borderId="41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17" fontId="14" fillId="0" borderId="37" xfId="0" applyNumberFormat="1" applyFont="1" applyBorder="1" applyAlignment="1">
      <alignment horizontal="center"/>
    </xf>
    <xf numFmtId="0" fontId="15" fillId="0" borderId="46" xfId="1" applyFont="1" applyBorder="1" applyAlignment="1">
      <alignment horizontal="center"/>
    </xf>
    <xf numFmtId="1" fontId="15" fillId="0" borderId="46" xfId="1" applyNumberFormat="1" applyFont="1" applyBorder="1" applyAlignment="1">
      <alignment horizontal="center"/>
    </xf>
    <xf numFmtId="1" fontId="15" fillId="0" borderId="47" xfId="1" applyNumberFormat="1" applyFont="1" applyBorder="1" applyAlignment="1">
      <alignment horizontal="center"/>
    </xf>
    <xf numFmtId="1" fontId="15" fillId="0" borderId="48" xfId="1" applyNumberFormat="1" applyFont="1" applyBorder="1" applyAlignment="1">
      <alignment horizontal="center"/>
    </xf>
    <xf numFmtId="17" fontId="14" fillId="0" borderId="9" xfId="0" applyNumberFormat="1" applyFont="1" applyBorder="1" applyAlignment="1">
      <alignment horizontal="center"/>
    </xf>
    <xf numFmtId="0" fontId="15" fillId="0" borderId="30" xfId="1" applyFont="1" applyBorder="1" applyAlignment="1">
      <alignment horizontal="center"/>
    </xf>
    <xf numFmtId="1" fontId="15" fillId="0" borderId="30" xfId="1" applyNumberFormat="1" applyFont="1" applyBorder="1" applyAlignment="1">
      <alignment horizontal="center"/>
    </xf>
    <xf numFmtId="1" fontId="15" fillId="0" borderId="11" xfId="1" applyNumberFormat="1" applyFont="1" applyBorder="1" applyAlignment="1">
      <alignment horizontal="center"/>
    </xf>
    <xf numFmtId="1" fontId="15" fillId="0" borderId="12" xfId="1" applyNumberFormat="1" applyFont="1" applyBorder="1" applyAlignment="1">
      <alignment horizontal="center"/>
    </xf>
    <xf numFmtId="1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indent="1"/>
    </xf>
    <xf numFmtId="0" fontId="19" fillId="0" borderId="0" xfId="0" applyFont="1"/>
    <xf numFmtId="0" fontId="9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25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wrapText="1" indent="1"/>
    </xf>
    <xf numFmtId="0" fontId="3" fillId="0" borderId="18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wrapText="1" indent="1"/>
    </xf>
    <xf numFmtId="0" fontId="3" fillId="0" borderId="20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12" xfId="0" applyFont="1" applyBorder="1" applyAlignment="1">
      <alignment horizontal="left" wrapText="1" indent="1"/>
    </xf>
    <xf numFmtId="14" fontId="17" fillId="2" borderId="38" xfId="0" applyNumberFormat="1" applyFont="1" applyFill="1" applyBorder="1" applyAlignment="1">
      <alignment horizontal="left" vertical="center" wrapText="1" indent="1"/>
    </xf>
    <xf numFmtId="14" fontId="17" fillId="2" borderId="49" xfId="0" applyNumberFormat="1" applyFont="1" applyFill="1" applyBorder="1" applyAlignment="1">
      <alignment horizontal="left" vertical="center" wrapText="1" indent="1"/>
    </xf>
    <xf numFmtId="14" fontId="3" fillId="0" borderId="4" xfId="0" applyNumberFormat="1" applyFont="1" applyBorder="1" applyAlignment="1">
      <alignment horizontal="left" indent="1"/>
    </xf>
    <xf numFmtId="14" fontId="3" fillId="0" borderId="7" xfId="0" applyNumberFormat="1" applyFont="1" applyBorder="1" applyAlignment="1">
      <alignment horizontal="left" indent="1"/>
    </xf>
    <xf numFmtId="14" fontId="3" fillId="0" borderId="9" xfId="0" applyNumberFormat="1" applyFont="1" applyBorder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14" fontId="3" fillId="0" borderId="13" xfId="0" applyNumberFormat="1" applyFont="1" applyBorder="1" applyAlignment="1">
      <alignment horizontal="left" indent="1"/>
    </xf>
    <xf numFmtId="14" fontId="3" fillId="0" borderId="16" xfId="0" applyNumberFormat="1" applyFont="1" applyBorder="1" applyAlignment="1">
      <alignment horizontal="left" indent="1"/>
    </xf>
  </cellXfs>
  <cellStyles count="3">
    <cellStyle name="Normal" xfId="0" builtinId="0"/>
    <cellStyle name="Normal 2" xfId="1" xr:uid="{015D1EFF-EED8-43AE-934A-47A54F14AAD5}"/>
    <cellStyle name="Normal 3" xfId="2" xr:uid="{88A7E873-AB4A-4C28-839D-F8B93E3A3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F0DF-507D-47CE-9CE9-DC3E72A85DAC}">
  <sheetPr>
    <pageSetUpPr fitToPage="1"/>
  </sheetPr>
  <dimension ref="A1:H75"/>
  <sheetViews>
    <sheetView showZeros="0" tabSelected="1" zoomScale="160" zoomScaleNormal="160" zoomScaleSheetLayoutView="150" workbookViewId="0">
      <selection activeCell="F6" sqref="F6"/>
    </sheetView>
  </sheetViews>
  <sheetFormatPr defaultColWidth="9.109375" defaultRowHeight="20.100000000000001" customHeight="1" x14ac:dyDescent="0.25"/>
  <cols>
    <col min="1" max="1" width="18.6640625" style="1" customWidth="1"/>
    <col min="2" max="2" width="18.44140625" style="1" customWidth="1"/>
    <col min="3" max="8" width="14.77734375" style="1" customWidth="1"/>
    <col min="9" max="9" width="9.33203125" style="1" customWidth="1"/>
    <col min="10" max="16384" width="9.109375" style="1"/>
  </cols>
  <sheetData>
    <row r="1" spans="1:5" ht="20.25" customHeight="1" x14ac:dyDescent="0.25">
      <c r="A1" s="140" t="s">
        <v>0</v>
      </c>
      <c r="B1" s="141"/>
      <c r="C1" s="141"/>
      <c r="D1" s="141"/>
      <c r="E1" s="142"/>
    </row>
    <row r="2" spans="1:5" ht="18" customHeight="1" x14ac:dyDescent="0.25">
      <c r="A2" s="2" t="s">
        <v>1</v>
      </c>
      <c r="B2" s="3"/>
      <c r="C2" s="4" t="s">
        <v>2</v>
      </c>
      <c r="D2" s="5"/>
      <c r="E2" s="6"/>
    </row>
    <row r="3" spans="1:5" ht="18" customHeight="1" x14ac:dyDescent="0.25">
      <c r="A3" s="7" t="s">
        <v>3</v>
      </c>
      <c r="B3" s="8"/>
      <c r="C3" s="9" t="s">
        <v>4</v>
      </c>
      <c r="E3" s="10"/>
    </row>
    <row r="4" spans="1:5" ht="18" customHeight="1" x14ac:dyDescent="0.3">
      <c r="A4" s="7" t="s">
        <v>5</v>
      </c>
      <c r="B4" s="8"/>
      <c r="C4" s="11" t="s">
        <v>6</v>
      </c>
      <c r="E4" s="10"/>
    </row>
    <row r="5" spans="1:5" ht="18" customHeight="1" x14ac:dyDescent="0.25">
      <c r="A5" s="7" t="s">
        <v>7</v>
      </c>
      <c r="B5" s="8"/>
      <c r="C5" s="9" t="s">
        <v>8</v>
      </c>
      <c r="E5" s="10"/>
    </row>
    <row r="6" spans="1:5" ht="18" customHeight="1" x14ac:dyDescent="0.25">
      <c r="A6" s="7" t="s">
        <v>9</v>
      </c>
      <c r="B6" s="8"/>
      <c r="C6" s="9" t="s">
        <v>10</v>
      </c>
      <c r="E6" s="10"/>
    </row>
    <row r="7" spans="1:5" ht="18" customHeight="1" x14ac:dyDescent="0.25">
      <c r="A7" s="7" t="s">
        <v>11</v>
      </c>
      <c r="B7" s="8"/>
      <c r="C7" s="9" t="s">
        <v>12</v>
      </c>
      <c r="E7" s="10"/>
    </row>
    <row r="8" spans="1:5" ht="18" customHeight="1" x14ac:dyDescent="0.25">
      <c r="A8" s="7" t="s">
        <v>13</v>
      </c>
      <c r="B8" s="8"/>
      <c r="C8" s="9" t="s">
        <v>14</v>
      </c>
      <c r="E8" s="10"/>
    </row>
    <row r="9" spans="1:5" ht="18" customHeight="1" x14ac:dyDescent="0.25">
      <c r="A9" s="7" t="s">
        <v>15</v>
      </c>
      <c r="B9" s="8"/>
      <c r="C9" s="9" t="s">
        <v>16</v>
      </c>
      <c r="E9" s="10"/>
    </row>
    <row r="10" spans="1:5" ht="18" customHeight="1" x14ac:dyDescent="0.25">
      <c r="A10" s="7" t="s">
        <v>17</v>
      </c>
      <c r="B10" s="8"/>
      <c r="C10" s="9" t="s">
        <v>18</v>
      </c>
      <c r="E10" s="10"/>
    </row>
    <row r="11" spans="1:5" ht="18" customHeight="1" x14ac:dyDescent="0.25">
      <c r="A11" s="7" t="s">
        <v>19</v>
      </c>
      <c r="B11" s="8"/>
      <c r="C11" s="9">
        <v>9811116835</v>
      </c>
      <c r="E11" s="10"/>
    </row>
    <row r="12" spans="1:5" ht="18" customHeight="1" x14ac:dyDescent="0.25">
      <c r="A12" s="7" t="s">
        <v>20</v>
      </c>
      <c r="B12" s="8"/>
      <c r="C12" s="9" t="s">
        <v>21</v>
      </c>
      <c r="E12" s="10"/>
    </row>
    <row r="13" spans="1:5" ht="18" customHeight="1" x14ac:dyDescent="0.25">
      <c r="A13" s="7" t="s">
        <v>22</v>
      </c>
      <c r="B13" s="8"/>
      <c r="C13" s="9" t="s">
        <v>23</v>
      </c>
      <c r="E13" s="10"/>
    </row>
    <row r="14" spans="1:5" ht="18" customHeight="1" x14ac:dyDescent="0.25">
      <c r="A14" s="7" t="s">
        <v>24</v>
      </c>
      <c r="B14" s="8"/>
      <c r="C14" s="9" t="s">
        <v>25</v>
      </c>
      <c r="E14" s="10"/>
    </row>
    <row r="15" spans="1:5" ht="18" customHeight="1" x14ac:dyDescent="0.25">
      <c r="A15" s="7" t="s">
        <v>26</v>
      </c>
      <c r="B15" s="8"/>
      <c r="C15" s="9" t="s">
        <v>27</v>
      </c>
      <c r="E15" s="10"/>
    </row>
    <row r="16" spans="1:5" ht="18" customHeight="1" x14ac:dyDescent="0.3">
      <c r="A16" s="7" t="s">
        <v>28</v>
      </c>
      <c r="B16" s="8"/>
      <c r="C16" s="11" t="s">
        <v>6</v>
      </c>
      <c r="E16" s="10"/>
    </row>
    <row r="17" spans="1:5" ht="18" customHeight="1" x14ac:dyDescent="0.25">
      <c r="A17" s="7" t="s">
        <v>29</v>
      </c>
      <c r="B17" s="8"/>
      <c r="C17" s="9">
        <v>9899444111</v>
      </c>
      <c r="E17" s="10"/>
    </row>
    <row r="18" spans="1:5" ht="18" customHeight="1" x14ac:dyDescent="0.3">
      <c r="A18" s="7" t="s">
        <v>30</v>
      </c>
      <c r="B18" s="8"/>
      <c r="C18" s="12" t="s">
        <v>10</v>
      </c>
      <c r="E18" s="10"/>
    </row>
    <row r="19" spans="1:5" ht="18" customHeight="1" thickBot="1" x14ac:dyDescent="0.35">
      <c r="A19" s="13" t="s">
        <v>31</v>
      </c>
      <c r="B19" s="14"/>
      <c r="C19" s="15" t="s">
        <v>32</v>
      </c>
      <c r="D19" s="16"/>
      <c r="E19" s="17"/>
    </row>
    <row r="20" spans="1:5" ht="20.100000000000001" customHeight="1" x14ac:dyDescent="0.25">
      <c r="A20" s="18" t="s">
        <v>33</v>
      </c>
      <c r="B20" s="19"/>
      <c r="C20" s="20"/>
      <c r="D20" s="20"/>
      <c r="E20" s="21"/>
    </row>
    <row r="21" spans="1:5" ht="17.25" customHeight="1" x14ac:dyDescent="0.25">
      <c r="A21" s="22" t="s">
        <v>34</v>
      </c>
      <c r="B21" s="23"/>
      <c r="C21" s="24" t="s">
        <v>35</v>
      </c>
      <c r="D21" s="24" t="s">
        <v>36</v>
      </c>
      <c r="E21" s="25" t="s">
        <v>37</v>
      </c>
    </row>
    <row r="22" spans="1:5" ht="18" customHeight="1" x14ac:dyDescent="0.25">
      <c r="A22" s="7" t="s">
        <v>38</v>
      </c>
      <c r="B22" s="8"/>
      <c r="C22" s="26" t="s">
        <v>39</v>
      </c>
      <c r="D22" s="26" t="s">
        <v>40</v>
      </c>
      <c r="E22" s="27" t="s">
        <v>41</v>
      </c>
    </row>
    <row r="23" spans="1:5" ht="18" customHeight="1" x14ac:dyDescent="0.25">
      <c r="A23" s="28" t="s">
        <v>42</v>
      </c>
      <c r="B23" s="29"/>
      <c r="C23" s="30" t="s">
        <v>43</v>
      </c>
      <c r="D23" s="30" t="s">
        <v>44</v>
      </c>
      <c r="E23" s="31" t="s">
        <v>45</v>
      </c>
    </row>
    <row r="24" spans="1:5" ht="18" customHeight="1" x14ac:dyDescent="0.25">
      <c r="A24" s="7" t="s">
        <v>46</v>
      </c>
      <c r="B24" s="8"/>
      <c r="C24" s="26" t="s">
        <v>21</v>
      </c>
      <c r="D24" s="26" t="s">
        <v>21</v>
      </c>
      <c r="E24" s="27" t="s">
        <v>21</v>
      </c>
    </row>
    <row r="25" spans="1:5" ht="18" customHeight="1" x14ac:dyDescent="0.25">
      <c r="A25" s="32" t="s">
        <v>47</v>
      </c>
      <c r="B25" s="33"/>
      <c r="C25" s="34" t="s">
        <v>48</v>
      </c>
      <c r="D25" s="34" t="str">
        <f>+C25</f>
        <v>01/04/21 to 31/03/22</v>
      </c>
      <c r="E25" s="35" t="str">
        <f>+D25</f>
        <v>01/04/21 to 31/03/22</v>
      </c>
    </row>
    <row r="26" spans="1:5" ht="18" customHeight="1" x14ac:dyDescent="0.25">
      <c r="A26" s="7" t="s">
        <v>49</v>
      </c>
      <c r="B26" s="8"/>
      <c r="C26" s="36">
        <v>29567</v>
      </c>
      <c r="D26" s="36">
        <v>34163</v>
      </c>
      <c r="E26" s="37">
        <v>33065</v>
      </c>
    </row>
    <row r="27" spans="1:5" ht="16.5" customHeight="1" x14ac:dyDescent="0.25">
      <c r="A27" s="38" t="s">
        <v>50</v>
      </c>
      <c r="B27" s="29"/>
      <c r="C27" s="26"/>
      <c r="D27" s="26"/>
      <c r="E27" s="27"/>
    </row>
    <row r="28" spans="1:5" ht="15" customHeight="1" x14ac:dyDescent="0.25">
      <c r="A28" s="7" t="s">
        <v>51</v>
      </c>
      <c r="B28" s="39"/>
      <c r="C28" s="40">
        <f>D28+E28</f>
        <v>1440000</v>
      </c>
      <c r="D28" s="40">
        <v>960000</v>
      </c>
      <c r="E28" s="41">
        <v>480000</v>
      </c>
    </row>
    <row r="29" spans="1:5" ht="24.75" hidden="1" customHeight="1" x14ac:dyDescent="0.25">
      <c r="A29" s="143" t="s">
        <v>52</v>
      </c>
      <c r="B29" s="144"/>
      <c r="C29" s="40">
        <v>0</v>
      </c>
      <c r="D29" s="40">
        <v>0</v>
      </c>
      <c r="E29" s="41"/>
    </row>
    <row r="30" spans="1:5" ht="18" hidden="1" customHeight="1" x14ac:dyDescent="0.25">
      <c r="A30" s="145" t="s">
        <v>53</v>
      </c>
      <c r="B30" s="146"/>
      <c r="C30" s="40">
        <v>0</v>
      </c>
      <c r="D30" s="40">
        <v>0</v>
      </c>
      <c r="E30" s="41">
        <v>0</v>
      </c>
    </row>
    <row r="31" spans="1:5" ht="18" customHeight="1" thickBot="1" x14ac:dyDescent="0.3">
      <c r="A31" s="147" t="s">
        <v>54</v>
      </c>
      <c r="B31" s="148"/>
      <c r="C31" s="42">
        <v>260000</v>
      </c>
      <c r="D31" s="42">
        <v>150000</v>
      </c>
      <c r="E31" s="43">
        <v>120000</v>
      </c>
    </row>
    <row r="32" spans="1:5" ht="18" customHeight="1" x14ac:dyDescent="0.25">
      <c r="A32" s="149" t="s">
        <v>55</v>
      </c>
      <c r="B32" s="150"/>
      <c r="C32" s="150"/>
      <c r="D32" s="150"/>
      <c r="E32" s="151"/>
    </row>
    <row r="33" spans="1:8" ht="20.100000000000001" customHeight="1" x14ac:dyDescent="0.25">
      <c r="A33" s="152" t="s">
        <v>56</v>
      </c>
      <c r="B33" s="153"/>
      <c r="C33" s="153"/>
      <c r="D33" s="153"/>
      <c r="E33" s="154"/>
    </row>
    <row r="34" spans="1:8" ht="20.100000000000001" customHeight="1" x14ac:dyDescent="0.25">
      <c r="A34" s="157" t="s">
        <v>57</v>
      </c>
      <c r="B34" s="158"/>
      <c r="C34" s="44" t="s">
        <v>58</v>
      </c>
      <c r="D34" s="45" t="s">
        <v>59</v>
      </c>
      <c r="E34" s="46"/>
    </row>
    <row r="35" spans="1:8" ht="20.100000000000001" customHeight="1" x14ac:dyDescent="0.25">
      <c r="A35" s="159" t="s">
        <v>60</v>
      </c>
      <c r="B35" s="160"/>
      <c r="C35" s="47" t="s">
        <v>61</v>
      </c>
      <c r="D35" s="48" t="s">
        <v>59</v>
      </c>
      <c r="E35" s="49"/>
    </row>
    <row r="36" spans="1:8" ht="20.100000000000001" customHeight="1" thickBot="1" x14ac:dyDescent="0.3">
      <c r="A36" s="161" t="s">
        <v>62</v>
      </c>
      <c r="B36" s="162"/>
      <c r="C36" s="50" t="s">
        <v>63</v>
      </c>
      <c r="D36" s="51" t="s">
        <v>59</v>
      </c>
      <c r="E36" s="52"/>
    </row>
    <row r="37" spans="1:8" ht="20.100000000000001" customHeight="1" thickBot="1" x14ac:dyDescent="0.3">
      <c r="A37" s="53"/>
      <c r="B37" s="53"/>
      <c r="C37" s="54"/>
      <c r="D37" s="54"/>
      <c r="E37" s="55"/>
    </row>
    <row r="38" spans="1:8" ht="15" customHeight="1" x14ac:dyDescent="0.25">
      <c r="A38" s="56" t="s">
        <v>64</v>
      </c>
      <c r="B38" s="57"/>
      <c r="C38" s="138" t="str">
        <f>+C21</f>
        <v>Sidharth Shukla</v>
      </c>
      <c r="D38" s="139"/>
      <c r="E38" s="138" t="str">
        <f>+D21</f>
        <v>Asim Riaz</v>
      </c>
      <c r="F38" s="139"/>
      <c r="G38" s="138" t="str">
        <f>+E21</f>
        <v xml:space="preserve">Paras Chhabra </v>
      </c>
      <c r="H38" s="139"/>
    </row>
    <row r="39" spans="1:8" ht="15" customHeight="1" x14ac:dyDescent="0.25">
      <c r="A39" s="58"/>
      <c r="B39" s="59"/>
      <c r="C39" s="60" t="s">
        <v>65</v>
      </c>
      <c r="D39" s="61" t="s">
        <v>66</v>
      </c>
      <c r="E39" s="60" t="s">
        <v>65</v>
      </c>
      <c r="F39" s="61" t="s">
        <v>66</v>
      </c>
      <c r="G39" s="62" t="s">
        <v>65</v>
      </c>
      <c r="H39" s="63" t="s">
        <v>66</v>
      </c>
    </row>
    <row r="40" spans="1:8" ht="17.55" customHeight="1" x14ac:dyDescent="0.25">
      <c r="A40" s="64" t="s">
        <v>51</v>
      </c>
      <c r="B40" s="65"/>
      <c r="C40" s="66">
        <f>+C28</f>
        <v>1440000</v>
      </c>
      <c r="D40" s="67">
        <f>+C40</f>
        <v>1440000</v>
      </c>
      <c r="E40" s="68">
        <f>+D28</f>
        <v>960000</v>
      </c>
      <c r="F40" s="69">
        <f>+E40</f>
        <v>960000</v>
      </c>
      <c r="G40" s="70">
        <f>+E28</f>
        <v>480000</v>
      </c>
      <c r="H40" s="67">
        <f>+G40</f>
        <v>480000</v>
      </c>
    </row>
    <row r="41" spans="1:8" ht="17.55" customHeight="1" x14ac:dyDescent="0.25">
      <c r="A41" s="71" t="s">
        <v>67</v>
      </c>
      <c r="B41" s="65"/>
      <c r="C41" s="72">
        <v>-50000</v>
      </c>
      <c r="D41" s="73"/>
      <c r="E41" s="72">
        <f>+C41</f>
        <v>-50000</v>
      </c>
      <c r="F41" s="73"/>
      <c r="G41" s="74">
        <f>+E41</f>
        <v>-50000</v>
      </c>
      <c r="H41" s="73"/>
    </row>
    <row r="42" spans="1:8" ht="17.55" hidden="1" customHeight="1" x14ac:dyDescent="0.25">
      <c r="A42" s="64" t="s">
        <v>68</v>
      </c>
      <c r="B42" s="75"/>
      <c r="C42" s="66">
        <f>IF(C29&lt;-200000,-200000,C29)</f>
        <v>0</v>
      </c>
      <c r="D42" s="69"/>
      <c r="E42" s="66">
        <f>IF(D29&lt;-200000,-200000,D29)</f>
        <v>0</v>
      </c>
      <c r="F42" s="69"/>
      <c r="G42" s="70">
        <f>IF(E29&lt;-200000,-200000,E29)</f>
        <v>0</v>
      </c>
      <c r="H42" s="69"/>
    </row>
    <row r="43" spans="1:8" ht="17.55" hidden="1" customHeight="1" x14ac:dyDescent="0.25">
      <c r="A43" s="64" t="s">
        <v>69</v>
      </c>
      <c r="B43" s="75"/>
      <c r="C43" s="72">
        <f>IF(C30&lt;0,0, C30)</f>
        <v>0</v>
      </c>
      <c r="D43" s="73"/>
      <c r="E43" s="72">
        <f>IF(D30&lt;0,0, D30)</f>
        <v>0</v>
      </c>
      <c r="F43" s="73"/>
      <c r="G43" s="74">
        <f>IF(E30&lt;0,0, E30)</f>
        <v>0</v>
      </c>
      <c r="H43" s="73"/>
    </row>
    <row r="44" spans="1:8" ht="17.55" customHeight="1" x14ac:dyDescent="0.25">
      <c r="A44" s="64" t="s">
        <v>70</v>
      </c>
      <c r="B44" s="75"/>
      <c r="C44" s="66">
        <f t="shared" ref="C44:H44" si="0">SUM(C40:C43)</f>
        <v>1390000</v>
      </c>
      <c r="D44" s="69">
        <f t="shared" si="0"/>
        <v>1440000</v>
      </c>
      <c r="E44" s="66">
        <f t="shared" si="0"/>
        <v>910000</v>
      </c>
      <c r="F44" s="69">
        <f t="shared" si="0"/>
        <v>960000</v>
      </c>
      <c r="G44" s="70">
        <f t="shared" si="0"/>
        <v>430000</v>
      </c>
      <c r="H44" s="69">
        <f t="shared" si="0"/>
        <v>480000</v>
      </c>
    </row>
    <row r="45" spans="1:8" ht="17.55" customHeight="1" x14ac:dyDescent="0.25">
      <c r="A45" s="64" t="s">
        <v>71</v>
      </c>
      <c r="B45" s="75"/>
      <c r="C45" s="66">
        <f>IF(C31&gt;150000, 150000, C31)*-1</f>
        <v>-150000</v>
      </c>
      <c r="D45" s="69"/>
      <c r="E45" s="66">
        <f>IF(D31&gt;150000, 150000, D31)*-1</f>
        <v>-150000</v>
      </c>
      <c r="F45" s="69"/>
      <c r="G45" s="70">
        <f>IF(E31&gt;150000, 150000, E31)*-1</f>
        <v>-120000</v>
      </c>
      <c r="H45" s="69"/>
    </row>
    <row r="46" spans="1:8" ht="17.55" customHeight="1" x14ac:dyDescent="0.25">
      <c r="A46" s="64"/>
      <c r="B46" s="75"/>
      <c r="C46" s="66"/>
      <c r="D46" s="69"/>
      <c r="E46" s="66"/>
      <c r="F46" s="69"/>
      <c r="G46" s="70"/>
      <c r="H46" s="69"/>
    </row>
    <row r="47" spans="1:8" ht="17.55" customHeight="1" thickBot="1" x14ac:dyDescent="0.3">
      <c r="A47" s="76" t="s">
        <v>72</v>
      </c>
      <c r="B47" s="77"/>
      <c r="C47" s="78">
        <f t="shared" ref="C47:H47" si="1">C44+C45+C46</f>
        <v>1240000</v>
      </c>
      <c r="D47" s="79">
        <f t="shared" si="1"/>
        <v>1440000</v>
      </c>
      <c r="E47" s="78">
        <f t="shared" si="1"/>
        <v>760000</v>
      </c>
      <c r="F47" s="79">
        <f t="shared" si="1"/>
        <v>960000</v>
      </c>
      <c r="G47" s="80">
        <f t="shared" si="1"/>
        <v>310000</v>
      </c>
      <c r="H47" s="79">
        <f t="shared" si="1"/>
        <v>480000</v>
      </c>
    </row>
    <row r="48" spans="1:8" ht="17.55" customHeight="1" thickTop="1" x14ac:dyDescent="0.25">
      <c r="A48" s="64" t="s">
        <v>73</v>
      </c>
      <c r="B48" s="75"/>
      <c r="C48" s="81">
        <f>ROUND(IF(C47&gt;1000000,(((C47-1000000)*0.3)+112500),IF(C47&gt;500000,(((C47-500000)*0.2)+12500),IF(C47&gt;250000,((C47-250000)*0.05),0))),0)</f>
        <v>184500</v>
      </c>
      <c r="D48" s="82">
        <f>IF(D47&gt;1500000, 187500+(D47-1500000)*0.3, IF(D47&gt;1250000, 125000+(D47-1250000)*0.25, IF(D47&gt;1000000, 75000+(D47-1000000)*0.2, IF(D47&gt;750000, 37500+(D47-750000)*0.15, IF(D47&gt;500000, 12500+(D47-500000)*0.1, IF(D47&gt;250000, 0+(D47-250000)*0.05,0))))))</f>
        <v>172500</v>
      </c>
      <c r="E48" s="83">
        <f>ROUND(IF(E47&gt;1000000,(((E47-1000000)*0.3)+112500),IF(E47&gt;500000,(((E47-500000)*0.2)+12500),IF(E47&gt;250000,((E47-250000)*0.05),0))),0)</f>
        <v>64500</v>
      </c>
      <c r="F48" s="84">
        <f>IF(F47&gt;1500000, 187500+(F47-1500000)*0.3, IF(F47&gt;1250000, 125000+(F47-1250000)*0.25, IF(F47&gt;1000000, 75000+(F47-1000000)*0.2, IF(F47&gt;750000, 37500+(F47-750000)*0.15, IF(F47&gt;500000, 12500+(F47-500000)*0.1, IF(F47&gt;250000, 0+(F47-250000)*0.05,0))))))</f>
        <v>69000</v>
      </c>
      <c r="G48" s="85">
        <f>ROUND(IF(G47&gt;1000000,(((G47-1000000)*0.3)+112500),IF(G47&gt;500000,(((G47-500000)*0.2)+12500),IF(G47&gt;250000,((G47-250000)*0.05),0))),0)</f>
        <v>3000</v>
      </c>
      <c r="H48" s="84">
        <f>IF(H47&gt;1500000, 187500+(H47-1500000)*0.3, IF(H47&gt;1250000, 125000+(H47-1250000)*0.25, IF(H47&gt;1000000, 75000+(H47-1000000)*0.2, IF(H47&gt;750000, 37500+(H47-750000)*0.15, IF(H47&gt;500000, 12500+(H47-500000)*0.1, IF(H47&gt;250000, 0+(H47-250000)*0.05,0))))))</f>
        <v>11500</v>
      </c>
    </row>
    <row r="49" spans="1:8" ht="17.55" customHeight="1" x14ac:dyDescent="0.3">
      <c r="A49" s="86" t="s">
        <v>74</v>
      </c>
      <c r="B49" s="87"/>
      <c r="C49" s="88"/>
      <c r="D49" s="69"/>
      <c r="E49" s="66"/>
      <c r="F49" s="89"/>
      <c r="G49" s="90">
        <v>-3000</v>
      </c>
      <c r="H49" s="89">
        <v>-11500</v>
      </c>
    </row>
    <row r="50" spans="1:8" ht="17.55" customHeight="1" x14ac:dyDescent="0.25">
      <c r="A50" s="71" t="s">
        <v>75</v>
      </c>
      <c r="B50" s="87"/>
      <c r="C50" s="88"/>
      <c r="D50" s="69"/>
      <c r="E50" s="66"/>
      <c r="F50" s="89"/>
      <c r="G50" s="70"/>
      <c r="H50" s="89"/>
    </row>
    <row r="51" spans="1:8" ht="17.55" customHeight="1" x14ac:dyDescent="0.25">
      <c r="A51" s="64" t="s">
        <v>76</v>
      </c>
      <c r="B51" s="75"/>
      <c r="C51" s="91">
        <f>ROUND((C48+C50+C49)*0.04,0)</f>
        <v>7380</v>
      </c>
      <c r="D51" s="92">
        <f>ROUND((D48+D50+D49)*0.04,0)</f>
        <v>6900</v>
      </c>
      <c r="E51" s="93">
        <f>ROUND((E48+E50+E49)*0.04,0)</f>
        <v>2580</v>
      </c>
      <c r="F51" s="94">
        <f>ROUND((F48+F50+F49)*0.04,0)</f>
        <v>2760</v>
      </c>
      <c r="G51" s="95"/>
      <c r="H51" s="94">
        <f>ROUND((H48+H50+H49)*0.04,0)</f>
        <v>0</v>
      </c>
    </row>
    <row r="52" spans="1:8" ht="17.55" customHeight="1" thickBot="1" x14ac:dyDescent="0.3">
      <c r="A52" s="96" t="s">
        <v>77</v>
      </c>
      <c r="B52" s="97"/>
      <c r="C52" s="98">
        <f t="shared" ref="C52:H52" si="2">SUM(C48:C51)</f>
        <v>191880</v>
      </c>
      <c r="D52" s="99">
        <f t="shared" si="2"/>
        <v>179400</v>
      </c>
      <c r="E52" s="100">
        <f t="shared" si="2"/>
        <v>67080</v>
      </c>
      <c r="F52" s="101">
        <f t="shared" si="2"/>
        <v>71760</v>
      </c>
      <c r="G52" s="102">
        <f t="shared" si="2"/>
        <v>0</v>
      </c>
      <c r="H52" s="101">
        <f t="shared" si="2"/>
        <v>0</v>
      </c>
    </row>
    <row r="53" spans="1:8" ht="17.55" customHeight="1" thickBot="1" x14ac:dyDescent="0.3">
      <c r="A53" s="58"/>
      <c r="B53" s="103"/>
      <c r="C53" s="104"/>
      <c r="D53" s="104"/>
      <c r="E53" s="105"/>
      <c r="F53" s="105"/>
      <c r="G53" s="105"/>
      <c r="H53" s="105"/>
    </row>
    <row r="54" spans="1:8" ht="17.55" customHeight="1" x14ac:dyDescent="0.25">
      <c r="A54" s="106">
        <v>44316</v>
      </c>
      <c r="B54" s="107" t="s">
        <v>78</v>
      </c>
      <c r="C54" s="108" t="s">
        <v>79</v>
      </c>
      <c r="D54" s="108" t="s">
        <v>80</v>
      </c>
      <c r="E54" s="108" t="s">
        <v>81</v>
      </c>
      <c r="F54" s="109" t="s">
        <v>82</v>
      </c>
      <c r="H54" s="110"/>
    </row>
    <row r="55" spans="1:8" ht="17.55" customHeight="1" x14ac:dyDescent="0.25">
      <c r="A55" s="7" t="str">
        <f>+C38</f>
        <v>Sidharth Shukla</v>
      </c>
      <c r="B55" s="111">
        <f>ROUND(C28/12,0)</f>
        <v>120000</v>
      </c>
      <c r="C55" s="112" t="s">
        <v>83</v>
      </c>
      <c r="D55" s="113">
        <f>ROUND(D48/12,0)</f>
        <v>14375</v>
      </c>
      <c r="E55" s="114">
        <f>ROUND(D51/12,0)</f>
        <v>575</v>
      </c>
      <c r="F55" s="115">
        <f>D55+E55</f>
        <v>14950</v>
      </c>
      <c r="G55" s="116"/>
      <c r="H55" s="116"/>
    </row>
    <row r="56" spans="1:8" ht="17.55" customHeight="1" x14ac:dyDescent="0.25">
      <c r="A56" s="7" t="str">
        <f>+E38</f>
        <v>Asim Riaz</v>
      </c>
      <c r="B56" s="111">
        <f>ROUND(D28/12,0)</f>
        <v>80000</v>
      </c>
      <c r="C56" s="112" t="s">
        <v>84</v>
      </c>
      <c r="D56" s="113">
        <f>ROUND(E48/12,0)</f>
        <v>5375</v>
      </c>
      <c r="E56" s="111">
        <f>ROUND(E51/12,0)</f>
        <v>215</v>
      </c>
      <c r="F56" s="115">
        <f>D56+E56</f>
        <v>5590</v>
      </c>
      <c r="G56" s="116">
        <f>ROUND(I48/12,0)</f>
        <v>0</v>
      </c>
      <c r="H56" s="116">
        <f>ROUND(J48/12,0)</f>
        <v>0</v>
      </c>
    </row>
    <row r="57" spans="1:8" ht="17.55" customHeight="1" x14ac:dyDescent="0.25">
      <c r="A57" s="7" t="str">
        <f>+G38</f>
        <v xml:space="preserve">Paras Chhabra </v>
      </c>
      <c r="B57" s="117">
        <f>ROUND(E28/12,0)</f>
        <v>40000</v>
      </c>
      <c r="C57" s="112" t="s">
        <v>85</v>
      </c>
      <c r="D57" s="118"/>
      <c r="E57" s="117"/>
      <c r="F57" s="119"/>
      <c r="G57" s="116">
        <f>ROUND((K48+K49)/12,0)</f>
        <v>0</v>
      </c>
      <c r="H57" s="116">
        <f>ROUND((L48+L49)/12,0)</f>
        <v>0</v>
      </c>
    </row>
    <row r="58" spans="1:8" ht="17.55" customHeight="1" thickBot="1" x14ac:dyDescent="0.3">
      <c r="A58" s="155" t="str">
        <f>+A34</f>
        <v>BSR 0510322 on 02/05/2021</v>
      </c>
      <c r="B58" s="156"/>
      <c r="C58" s="120" t="str">
        <f>+C34</f>
        <v>Challan No. 02001</v>
      </c>
      <c r="D58" s="121">
        <f>SUM(D55:D57)</f>
        <v>19750</v>
      </c>
      <c r="E58" s="121">
        <f>SUM(E55:E57)</f>
        <v>790</v>
      </c>
      <c r="F58" s="122">
        <f>SUM(F55:F57)</f>
        <v>20540</v>
      </c>
      <c r="G58" s="123">
        <f>SUM(G55:G57)</f>
        <v>0</v>
      </c>
      <c r="H58" s="123">
        <f>SUM(H55:H57)</f>
        <v>0</v>
      </c>
    </row>
    <row r="59" spans="1:8" ht="17.55" customHeight="1" thickTop="1" x14ac:dyDescent="0.25">
      <c r="A59" s="124">
        <v>44346</v>
      </c>
      <c r="B59" s="125" t="s">
        <v>78</v>
      </c>
      <c r="C59" s="126" t="s">
        <v>79</v>
      </c>
      <c r="D59" s="127" t="s">
        <v>80</v>
      </c>
      <c r="E59" s="126" t="s">
        <v>81</v>
      </c>
      <c r="F59" s="128" t="s">
        <v>82</v>
      </c>
      <c r="G59" s="110"/>
      <c r="H59" s="110"/>
    </row>
    <row r="60" spans="1:8" ht="17.55" customHeight="1" x14ac:dyDescent="0.25">
      <c r="A60" s="7" t="str">
        <f>+A55</f>
        <v>Sidharth Shukla</v>
      </c>
      <c r="B60" s="111">
        <f>+B55</f>
        <v>120000</v>
      </c>
      <c r="C60" s="112" t="str">
        <f>+C55</f>
        <v>New Tax Rates</v>
      </c>
      <c r="D60" s="113">
        <f>+D55</f>
        <v>14375</v>
      </c>
      <c r="E60" s="111">
        <f t="shared" ref="E60:E62" si="3">+E55</f>
        <v>575</v>
      </c>
      <c r="F60" s="115">
        <f>D60+E60</f>
        <v>14950</v>
      </c>
      <c r="G60" s="116">
        <f t="shared" ref="F60:G63" si="4">+G55</f>
        <v>0</v>
      </c>
      <c r="H60" s="116"/>
    </row>
    <row r="61" spans="1:8" ht="17.55" customHeight="1" x14ac:dyDescent="0.25">
      <c r="A61" s="7" t="str">
        <f t="shared" ref="A61:D62" si="5">+A56</f>
        <v>Asim Riaz</v>
      </c>
      <c r="B61" s="111">
        <f t="shared" si="5"/>
        <v>80000</v>
      </c>
      <c r="C61" s="112" t="str">
        <f t="shared" si="5"/>
        <v xml:space="preserve">Old Tax Rates </v>
      </c>
      <c r="D61" s="113">
        <f t="shared" si="5"/>
        <v>5375</v>
      </c>
      <c r="E61" s="111">
        <f t="shared" si="3"/>
        <v>215</v>
      </c>
      <c r="F61" s="115">
        <f>D61+E61</f>
        <v>5590</v>
      </c>
      <c r="G61" s="116">
        <f t="shared" si="4"/>
        <v>0</v>
      </c>
      <c r="H61" s="116"/>
    </row>
    <row r="62" spans="1:8" ht="17.55" customHeight="1" x14ac:dyDescent="0.25">
      <c r="A62" s="7" t="str">
        <f t="shared" si="5"/>
        <v xml:space="preserve">Paras Chhabra </v>
      </c>
      <c r="B62" s="117">
        <f t="shared" si="5"/>
        <v>40000</v>
      </c>
      <c r="C62" s="112" t="str">
        <f t="shared" si="5"/>
        <v xml:space="preserve">Old / New </v>
      </c>
      <c r="D62" s="118">
        <f t="shared" si="5"/>
        <v>0</v>
      </c>
      <c r="E62" s="117">
        <f t="shared" si="3"/>
        <v>0</v>
      </c>
      <c r="F62" s="119">
        <f t="shared" si="4"/>
        <v>0</v>
      </c>
      <c r="G62" s="116">
        <f t="shared" si="4"/>
        <v>0</v>
      </c>
      <c r="H62" s="116"/>
    </row>
    <row r="63" spans="1:8" ht="17.55" customHeight="1" thickBot="1" x14ac:dyDescent="0.3">
      <c r="A63" s="155" t="str">
        <f>+A35</f>
        <v>BSR 0510322 on 06/06/2021</v>
      </c>
      <c r="B63" s="156"/>
      <c r="C63" s="120" t="str">
        <f>+C35</f>
        <v>Challan No. 06002</v>
      </c>
      <c r="D63" s="121">
        <f>SUM(D60:D62)</f>
        <v>19750</v>
      </c>
      <c r="E63" s="121">
        <f>SUM(E60:E62)</f>
        <v>790</v>
      </c>
      <c r="F63" s="122">
        <f>SUM(F60:F62)</f>
        <v>20540</v>
      </c>
      <c r="G63" s="123">
        <f t="shared" si="4"/>
        <v>0</v>
      </c>
      <c r="H63" s="123"/>
    </row>
    <row r="64" spans="1:8" ht="17.55" customHeight="1" thickTop="1" x14ac:dyDescent="0.25">
      <c r="A64" s="129">
        <v>44377</v>
      </c>
      <c r="B64" s="130" t="s">
        <v>78</v>
      </c>
      <c r="C64" s="131" t="s">
        <v>79</v>
      </c>
      <c r="D64" s="132" t="s">
        <v>80</v>
      </c>
      <c r="E64" s="131" t="s">
        <v>81</v>
      </c>
      <c r="F64" s="133" t="s">
        <v>82</v>
      </c>
      <c r="G64" s="110"/>
      <c r="H64" s="110"/>
    </row>
    <row r="65" spans="1:8" ht="17.55" customHeight="1" x14ac:dyDescent="0.25">
      <c r="A65" s="7" t="str">
        <f t="shared" ref="A65:G68" si="6">+A60</f>
        <v>Sidharth Shukla</v>
      </c>
      <c r="B65" s="111">
        <f>+B55</f>
        <v>120000</v>
      </c>
      <c r="C65" s="112" t="str">
        <f t="shared" si="6"/>
        <v>New Tax Rates</v>
      </c>
      <c r="D65" s="113">
        <f>+D55</f>
        <v>14375</v>
      </c>
      <c r="E65" s="111">
        <f>+E55</f>
        <v>575</v>
      </c>
      <c r="F65" s="115">
        <f>D65+E65</f>
        <v>14950</v>
      </c>
      <c r="G65" s="116">
        <f t="shared" si="6"/>
        <v>0</v>
      </c>
      <c r="H65" s="116"/>
    </row>
    <row r="66" spans="1:8" ht="17.55" customHeight="1" x14ac:dyDescent="0.25">
      <c r="A66" s="7" t="str">
        <f t="shared" si="6"/>
        <v>Asim Riaz</v>
      </c>
      <c r="B66" s="111">
        <f>+B56</f>
        <v>80000</v>
      </c>
      <c r="C66" s="112" t="str">
        <f>+C61</f>
        <v xml:space="preserve">Old Tax Rates </v>
      </c>
      <c r="D66" s="113">
        <f>+D56</f>
        <v>5375</v>
      </c>
      <c r="E66" s="111">
        <f>+E56</f>
        <v>215</v>
      </c>
      <c r="F66" s="115">
        <f>D66+E66</f>
        <v>5590</v>
      </c>
      <c r="G66" s="116">
        <f t="shared" si="6"/>
        <v>0</v>
      </c>
      <c r="H66" s="116"/>
    </row>
    <row r="67" spans="1:8" ht="17.55" customHeight="1" x14ac:dyDescent="0.25">
      <c r="A67" s="7" t="str">
        <f t="shared" si="6"/>
        <v xml:space="preserve">Paras Chhabra </v>
      </c>
      <c r="B67" s="117">
        <f>+B57</f>
        <v>40000</v>
      </c>
      <c r="C67" s="112" t="str">
        <f>+C62</f>
        <v xml:space="preserve">Old / New </v>
      </c>
      <c r="D67" s="118">
        <f>+D62</f>
        <v>0</v>
      </c>
      <c r="E67" s="117">
        <f t="shared" ref="E67" si="7">+E62</f>
        <v>0</v>
      </c>
      <c r="F67" s="119">
        <f t="shared" si="6"/>
        <v>0</v>
      </c>
      <c r="G67" s="116">
        <f t="shared" si="6"/>
        <v>0</v>
      </c>
      <c r="H67" s="116"/>
    </row>
    <row r="68" spans="1:8" ht="17.55" customHeight="1" thickBot="1" x14ac:dyDescent="0.3">
      <c r="A68" s="155" t="str">
        <f>+A36</f>
        <v>BSR 0510322 on 07/07/2021</v>
      </c>
      <c r="B68" s="156"/>
      <c r="C68" s="120" t="str">
        <f>+C36</f>
        <v>Challan No. 07003</v>
      </c>
      <c r="D68" s="121">
        <f>SUM(D65:D67)</f>
        <v>19750</v>
      </c>
      <c r="E68" s="121">
        <f>SUM(E65:E67)</f>
        <v>790</v>
      </c>
      <c r="F68" s="122">
        <f>SUM(F65:F67)</f>
        <v>20540</v>
      </c>
      <c r="G68" s="134">
        <f t="shared" si="6"/>
        <v>0</v>
      </c>
      <c r="H68" s="134"/>
    </row>
    <row r="69" spans="1:8" ht="20.100000000000001" customHeight="1" thickTop="1" x14ac:dyDescent="0.25"/>
    <row r="71" spans="1:8" ht="20.100000000000001" customHeight="1" x14ac:dyDescent="0.25">
      <c r="A71" s="135"/>
      <c r="B71" s="136"/>
    </row>
    <row r="72" spans="1:8" ht="20.100000000000001" customHeight="1" x14ac:dyDescent="0.25">
      <c r="A72" s="135"/>
      <c r="B72" s="136"/>
    </row>
    <row r="73" spans="1:8" ht="20.100000000000001" customHeight="1" x14ac:dyDescent="0.25">
      <c r="A73" s="137"/>
    </row>
    <row r="74" spans="1:8" ht="20.100000000000001" customHeight="1" x14ac:dyDescent="0.25">
      <c r="A74" s="137"/>
    </row>
    <row r="75" spans="1:8" ht="20.100000000000001" customHeight="1" x14ac:dyDescent="0.25">
      <c r="A75" s="137"/>
    </row>
  </sheetData>
  <mergeCells count="15">
    <mergeCell ref="A58:B58"/>
    <mergeCell ref="A63:B63"/>
    <mergeCell ref="A68:B68"/>
    <mergeCell ref="A34:B34"/>
    <mergeCell ref="A35:B35"/>
    <mergeCell ref="A36:B36"/>
    <mergeCell ref="C38:D38"/>
    <mergeCell ref="E38:F38"/>
    <mergeCell ref="G38:H38"/>
    <mergeCell ref="A1:E1"/>
    <mergeCell ref="A29:B29"/>
    <mergeCell ref="A30:B30"/>
    <mergeCell ref="A31:B31"/>
    <mergeCell ref="A32:E32"/>
    <mergeCell ref="A33:E33"/>
  </mergeCells>
  <printOptions horizontalCentered="1"/>
  <pageMargins left="0" right="0" top="0.39370078740157483" bottom="0" header="0" footer="0"/>
  <pageSetup paperSize="9" fitToHeight="0" orientation="portrait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2401</vt:lpstr>
      <vt:lpstr>'2401'!Print_Area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cp:lastPrinted>2022-03-23T16:32:43Z</cp:lastPrinted>
  <dcterms:created xsi:type="dcterms:W3CDTF">2022-03-23T16:29:53Z</dcterms:created>
  <dcterms:modified xsi:type="dcterms:W3CDTF">2022-04-14T09:51:49Z</dcterms:modified>
</cp:coreProperties>
</file>