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84729E7A-D3A8-4C1E-8A7D-43677B3A6485}" xr6:coauthVersionLast="47" xr6:coauthVersionMax="47" xr10:uidLastSave="{00000000-0000-0000-0000-000000000000}"/>
  <bookViews>
    <workbookView xWindow="-108" yWindow="-108" windowWidth="23256" windowHeight="12720" xr2:uid="{46DC1AE3-AEA3-45E1-AE22-BDB8C9B31EFF}"/>
  </bookViews>
  <sheets>
    <sheet name="2404" sheetId="1" r:id="rId1"/>
  </sheets>
  <externalReferences>
    <externalReference r:id="rId2"/>
    <externalReference r:id="rId3"/>
    <externalReference r:id="rId4"/>
    <externalReference r:id="rId5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0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0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0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0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0">#REF!</definedName>
    <definedName name="Nature_Amt">#REF!</definedName>
    <definedName name="Nature_Amt2" localSheetId="0">#REF!</definedName>
    <definedName name="Nature_Amt2">#REF!</definedName>
    <definedName name="Nature_Amt3" localSheetId="0">#REF!</definedName>
    <definedName name="Nature_Amt3">#REF!</definedName>
    <definedName name="Nature_Name" localSheetId="0">#REF!</definedName>
    <definedName name="Nature_Name">#REF!</definedName>
    <definedName name="Nature_Name2" localSheetId="0">#REF!</definedName>
    <definedName name="Nature_Name2">#REF!</definedName>
    <definedName name="Nature_Name3" localSheetId="0">#REF!</definedName>
    <definedName name="Nature_Name3">#REF!</definedName>
    <definedName name="Nature_of_Business">[1]DropDownValues!$O$5:$O$80</definedName>
    <definedName name="newbasicPB4">[3]Sheet1!$T$4:$T$37</definedName>
    <definedName name="NoAccount_PL" localSheetId="0">#REF!</definedName>
    <definedName name="NoAccount_PL">#REF!</definedName>
    <definedName name="NOB.Code">'[1]Nature Of Business'!$C$3:$C$5</definedName>
    <definedName name="normalBalIncm">'[1]Tax Calculated'!$B$100</definedName>
    <definedName name="oldbasicPB4">[3]Sheet1!$S$4:$S$37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0">#REF!</definedName>
    <definedName name="PL.Advertisement">#REF!</definedName>
    <definedName name="PL.Amount_a" localSheetId="0">#REF!</definedName>
    <definedName name="PL.Amount_a">#REF!</definedName>
    <definedName name="PL.Amount_b" localSheetId="0">#REF!</definedName>
    <definedName name="PL.Amount_b">#REF!</definedName>
    <definedName name="PL.Amount_c" localSheetId="0">#REF!</definedName>
    <definedName name="PL.Amount_c">#REF!</definedName>
    <definedName name="PL.Amount_d" localSheetId="0">#REF!</definedName>
    <definedName name="PL.Amount_d">#REF!</definedName>
    <definedName name="PL.AmtAvlAppr" localSheetId="0">#REF!</definedName>
    <definedName name="PL.AmtAvlAppr">#REF!</definedName>
    <definedName name="PL.AmtPaidToNonRes" localSheetId="0">#REF!</definedName>
    <definedName name="PL.AmtPaidToNonRes">#REF!</definedName>
    <definedName name="PL.AnyCompPaidToNonRes" localSheetId="0">#REF!</definedName>
    <definedName name="PL.AnyCompPaidToNonRes">#REF!</definedName>
    <definedName name="PL.AuditFee" localSheetId="0">#REF!</definedName>
    <definedName name="PL.AuditFee">#REF!</definedName>
    <definedName name="PL.BadDebt" localSheetId="0">#REF!</definedName>
    <definedName name="PL.BadDebt">#REF!</definedName>
    <definedName name="PL.BalBFPrevYr" localSheetId="0">#REF!</definedName>
    <definedName name="PL.BalBFPrevYr">#REF!</definedName>
    <definedName name="PL.Bonus" localSheetId="0">#REF!</definedName>
    <definedName name="PL.Bonus">#REF!</definedName>
    <definedName name="PL.BusinessReceipts" localSheetId="0">#REF!</definedName>
    <definedName name="PL.BusinessReceipts">#REF!</definedName>
    <definedName name="PL.ClubExp" localSheetId="0">#REF!</definedName>
    <definedName name="PL.ClubExp">#REF!</definedName>
    <definedName name="PL.Comissions" localSheetId="0">#REF!</definedName>
    <definedName name="PL.Comissions">#REF!</definedName>
    <definedName name="PL.CommissionExpdr" localSheetId="0">#REF!</definedName>
    <definedName name="PL.CommissionExpdr">#REF!</definedName>
    <definedName name="PL.Conference" localSheetId="0">#REF!</definedName>
    <definedName name="PL.Conference">#REF!</definedName>
    <definedName name="PL.ConsumptionOfStores" localSheetId="0">#REF!</definedName>
    <definedName name="PL.ConsumptionOfStores">#REF!</definedName>
    <definedName name="PL.ContToGratFund" localSheetId="0">#REF!</definedName>
    <definedName name="PL.ContToGratFund">#REF!</definedName>
    <definedName name="PL.ContToOthFund" localSheetId="0">#REF!</definedName>
    <definedName name="PL.ContToOthFund">#REF!</definedName>
    <definedName name="PL.ContToPF" localSheetId="0">#REF!</definedName>
    <definedName name="PL.ContToPF">#REF!</definedName>
    <definedName name="PL.ContToSuperAnnFund" localSheetId="0">#REF!</definedName>
    <definedName name="PL.ContToSuperAnnFund">#REF!</definedName>
    <definedName name="PL.ConveyanceExp" localSheetId="0">#REF!</definedName>
    <definedName name="PL.ConveyanceExp">#REF!</definedName>
    <definedName name="PL.DepreciationAmort" localSheetId="0">#REF!</definedName>
    <definedName name="PL.DepreciationAmort">#REF!</definedName>
    <definedName name="PL.Dividends" localSheetId="0">#REF!</definedName>
    <definedName name="PL.Dividends">#REF!</definedName>
    <definedName name="PL.Donation" localSheetId="0">#REF!</definedName>
    <definedName name="PL.Donation">#REF!</definedName>
    <definedName name="PL.Entertainment" localSheetId="0">#REF!</definedName>
    <definedName name="PL.Entertainment">#REF!</definedName>
    <definedName name="PL.Expenses" localSheetId="0">#REF!</definedName>
    <definedName name="PL.Expenses">#REF!</definedName>
    <definedName name="PL.Expenses_ii" localSheetId="0">#REF!</definedName>
    <definedName name="PL.Expenses_ii">#REF!</definedName>
    <definedName name="PL.FestivalCelebExp" localSheetId="0">#REF!</definedName>
    <definedName name="PL.FestivalCelebExp">#REF!</definedName>
    <definedName name="PL.ForeignTravelExp" localSheetId="0">#REF!</definedName>
    <definedName name="PL.ForeignTravelExp">#REF!</definedName>
    <definedName name="PL.Freight" localSheetId="0">#REF!</definedName>
    <definedName name="PL.Freight">#REF!</definedName>
    <definedName name="PL.Gift" localSheetId="0">#REF!</definedName>
    <definedName name="PL.Gift">#REF!</definedName>
    <definedName name="PL.GrossProfit" localSheetId="0">#REF!</definedName>
    <definedName name="PL.GrossProfit">#REF!</definedName>
    <definedName name="PL.GrossProfit_ii" localSheetId="0">#REF!</definedName>
    <definedName name="PL.GrossProfit_ii">#REF!</definedName>
    <definedName name="PL.GrossReceipt" localSheetId="0">#REF!</definedName>
    <definedName name="PL.GrossReceipt">#REF!</definedName>
    <definedName name="PL.GrossReceipt_ii" localSheetId="0">#REF!</definedName>
    <definedName name="PL.GrossReceipt_ii">#REF!</definedName>
    <definedName name="PL.GrossReceipts" localSheetId="0">#REF!</definedName>
    <definedName name="PL.GrossReceipts">#REF!</definedName>
    <definedName name="PL.GuestHouseExp" localSheetId="0">#REF!</definedName>
    <definedName name="PL.GuestHouseExp">#REF!</definedName>
    <definedName name="PL.Hospitality" localSheetId="0">#REF!</definedName>
    <definedName name="PL.Hospitality">#REF!</definedName>
    <definedName name="PL.HotelBoardLodge" localSheetId="0">#REF!</definedName>
    <definedName name="PL.HotelBoardLodge">#REF!</definedName>
    <definedName name="PL.InterestExpdr" localSheetId="0">#REF!</definedName>
    <definedName name="PL.InterestExpdr">#REF!</definedName>
    <definedName name="PL.InterestInc" localSheetId="0">#REF!</definedName>
    <definedName name="PL.InterestInc">#REF!</definedName>
    <definedName name="PL.KeyManInsur" localSheetId="0">#REF!</definedName>
    <definedName name="PL.KeyManInsur">#REF!</definedName>
    <definedName name="PL.LeaveEncash" localSheetId="0">#REF!</definedName>
    <definedName name="PL.LeaveEncash">#REF!</definedName>
    <definedName name="PL.LeaveTravelBenft" localSheetId="0">#REF!</definedName>
    <definedName name="PL.LeaveTravelBenft">#REF!</definedName>
    <definedName name="PL.LifeInsur" localSheetId="0">#REF!</definedName>
    <definedName name="PL.LifeInsur">#REF!</definedName>
    <definedName name="PL.MedExpReimb" localSheetId="0">#REF!</definedName>
    <definedName name="PL.MedExpReimb">#REF!</definedName>
    <definedName name="PL.MedInsur" localSheetId="0">#REF!</definedName>
    <definedName name="PL.MedInsur">#REF!</definedName>
    <definedName name="PL.MiscOthIncome" localSheetId="0">#REF!</definedName>
    <definedName name="PL.MiscOthIncome">#REF!</definedName>
    <definedName name="PL.NatureOfIncome_a" localSheetId="0">#REF!</definedName>
    <definedName name="PL.NatureOfIncome_a">#REF!</definedName>
    <definedName name="PL.NatureOfIncome_b" localSheetId="0">#REF!</definedName>
    <definedName name="PL.NatureOfIncome_b">#REF!</definedName>
    <definedName name="PL.NatureOfIncome_c" localSheetId="0">#REF!</definedName>
    <definedName name="PL.NatureOfIncome_c">#REF!</definedName>
    <definedName name="PL.NatureOfIncome_d" localSheetId="0">#REF!</definedName>
    <definedName name="PL.NatureOfIncome_d">#REF!</definedName>
    <definedName name="PL.NetProfit" localSheetId="0">#REF!</definedName>
    <definedName name="PL.NetProfit">#REF!</definedName>
    <definedName name="PL.NetProfit_ii" localSheetId="0">#REF!</definedName>
    <definedName name="PL.NetProfit_ii">#REF!</definedName>
    <definedName name="PL.OpeningStock" localSheetId="0">#REF!</definedName>
    <definedName name="PL.OpeningStock">#REF!</definedName>
    <definedName name="PL.OperatingRevenueAmt_a" localSheetId="0">#REF!</definedName>
    <definedName name="PL.OperatingRevenueAmt_a">#REF!</definedName>
    <definedName name="PL.OperatingRevenueAmt_b" localSheetId="0">#REF!</definedName>
    <definedName name="PL.OperatingRevenueAmt_b">#REF!</definedName>
    <definedName name="PL.OperatingRevenueAmt_c" localSheetId="0">#REF!</definedName>
    <definedName name="PL.OperatingRevenueAmt_c">#REF!</definedName>
    <definedName name="PL.OperatingRevenueAmt_d" localSheetId="0">#REF!</definedName>
    <definedName name="PL.OperatingRevenueAmt_d">#REF!</definedName>
    <definedName name="PL.OperatingRevenueName_a" localSheetId="0">#REF!</definedName>
    <definedName name="PL.OperatingRevenueName_a">#REF!</definedName>
    <definedName name="PL.OperatingRevenueName_b" localSheetId="0">#REF!</definedName>
    <definedName name="PL.OperatingRevenueName_b">#REF!</definedName>
    <definedName name="PL.OperatingRevenueName_c" localSheetId="0">#REF!</definedName>
    <definedName name="PL.OperatingRevenueName_c">#REF!</definedName>
    <definedName name="PL.OperatingRevenueName_d" localSheetId="0">#REF!</definedName>
    <definedName name="PL.OperatingRevenueName_d">#REF!</definedName>
    <definedName name="PL.OperatingRevenueTotAmt" localSheetId="0">#REF!</definedName>
    <definedName name="PL.OperatingRevenueTotAmt">#REF!</definedName>
    <definedName name="PL.OthEmpBenftExpdr" localSheetId="0">#REF!</definedName>
    <definedName name="PL.OthEmpBenftExpdr">#REF!</definedName>
    <definedName name="PL.OtherExpenses" localSheetId="0">#REF!</definedName>
    <definedName name="PL.OtherExpenses">#REF!</definedName>
    <definedName name="PL.OthersAmtLt1Lakh" localSheetId="0">#REF!</definedName>
    <definedName name="PL.OthersAmtLt1Lakh">#REF!</definedName>
    <definedName name="PL.OthersWherePANNotAvlble" localSheetId="0">#REF!</definedName>
    <definedName name="PL.OthersWherePANNotAvlble">#REF!</definedName>
    <definedName name="PL.OthInsur" localSheetId="0">#REF!</definedName>
    <definedName name="PL.OthInsur">#REF!</definedName>
    <definedName name="PL.OthProvisionsExpdr" localSheetId="0">#REF!</definedName>
    <definedName name="PL.OthProvisionsExpdr">#REF!</definedName>
    <definedName name="PL.PartnerAccBalTrf" localSheetId="0">#REF!</definedName>
    <definedName name="PL.PartnerAccBalTrf">#REF!</definedName>
    <definedName name="PL.PBIDTA" localSheetId="0">#REF!</definedName>
    <definedName name="PL.PBIDTA">#REF!</definedName>
    <definedName name="PL.PBT" localSheetId="0">#REF!</definedName>
    <definedName name="PL.PBT">#REF!</definedName>
    <definedName name="PL.PowerFuel" localSheetId="0">#REF!</definedName>
    <definedName name="PL.PowerFuel">#REF!</definedName>
    <definedName name="PL.ProfitAfterTax" localSheetId="0">#REF!</definedName>
    <definedName name="PL.ProfitAfterTax">#REF!</definedName>
    <definedName name="PL.ProfitOnAgriIncome" localSheetId="0">#REF!</definedName>
    <definedName name="PL.ProfitOnAgriIncome">#REF!</definedName>
    <definedName name="PL.ProfitOnCurrFluct" localSheetId="0">#REF!</definedName>
    <definedName name="PL.ProfitOnCurrFluct">#REF!</definedName>
    <definedName name="PL.ProfitOnInvChrSTT" localSheetId="0">#REF!</definedName>
    <definedName name="PL.ProfitOnInvChrSTT">#REF!</definedName>
    <definedName name="PL.ProfitOnOthInv" localSheetId="0">#REF!</definedName>
    <definedName name="PL.ProfitOnOthInv">#REF!</definedName>
    <definedName name="PL.ProfitOnSaleFixedAsset" localSheetId="0">#REF!</definedName>
    <definedName name="PL.ProfitOnSaleFixedAsset">#REF!</definedName>
    <definedName name="PL.ProvDefTax" localSheetId="0">#REF!</definedName>
    <definedName name="PL.ProvDefTax">#REF!</definedName>
    <definedName name="PL.ProvForBadDoubtDebt" localSheetId="0">#REF!</definedName>
    <definedName name="PL.ProvForBadDoubtDebt">#REF!</definedName>
    <definedName name="PL.ProvForCurrTax" localSheetId="0">#REF!</definedName>
    <definedName name="PL.ProvForCurrTax">#REF!</definedName>
    <definedName name="PL.Purchases" localSheetId="0">#REF!</definedName>
    <definedName name="PL.Purchases">#REF!</definedName>
    <definedName name="PL.RentExpdr" localSheetId="0">#REF!</definedName>
    <definedName name="PL.RentExpdr">#REF!</definedName>
    <definedName name="PL.RentInc" localSheetId="0">#REF!</definedName>
    <definedName name="PL.RentInc">#REF!</definedName>
    <definedName name="PL.RepairMach" localSheetId="0">#REF!</definedName>
    <definedName name="PL.RepairMach">#REF!</definedName>
    <definedName name="PL.RepairsBldg" localSheetId="0">#REF!</definedName>
    <definedName name="PL.RepairsBldg">#REF!</definedName>
    <definedName name="PL.SaleOfGoods" localSheetId="0">#REF!</definedName>
    <definedName name="PL.SaleOfGoods">#REF!</definedName>
    <definedName name="PL.SaleOfServices" localSheetId="0">#REF!</definedName>
    <definedName name="PL.SaleOfServices">#REF!</definedName>
    <definedName name="PL.SalePromoExp" localSheetId="0">#REF!</definedName>
    <definedName name="PL.SalePromoExp">#REF!</definedName>
    <definedName name="PL.SalsWages" localSheetId="0">#REF!</definedName>
    <definedName name="PL.SalsWages">#REF!</definedName>
    <definedName name="PL.Scholarship" localSheetId="0">#REF!</definedName>
    <definedName name="PL.Scholarship">#REF!</definedName>
    <definedName name="PL.StaffWelfareExp" localSheetId="0">#REF!</definedName>
    <definedName name="PL.StaffWelfareExp">#REF!</definedName>
    <definedName name="PL.TelephoneExp" localSheetId="0">#REF!</definedName>
    <definedName name="PL.TelephoneExp">#REF!</definedName>
    <definedName name="PL.TotalNAC" localSheetId="0">#REF!</definedName>
    <definedName name="PL.TotalNAC">#REF!</definedName>
    <definedName name="PL.TotCreditsToPL" localSheetId="0">#REF!</definedName>
    <definedName name="PL.TotCreditsToPL">#REF!</definedName>
    <definedName name="PL.TotEmployeeComp" localSheetId="0">#REF!</definedName>
    <definedName name="PL.TotEmployeeComp">#REF!</definedName>
    <definedName name="PL.TotInsurances" localSheetId="0">#REF!</definedName>
    <definedName name="PL.TotInsurances">#REF!</definedName>
    <definedName name="PL.TotOthIncome" localSheetId="0">#REF!</definedName>
    <definedName name="PL.TotOthIncome">#REF!</definedName>
    <definedName name="PL.TotRevenueFrmOperations" localSheetId="0">#REF!</definedName>
    <definedName name="PL.TotRevenueFrmOperations">#REF!</definedName>
    <definedName name="PL.TravelExp" localSheetId="0">#REF!</definedName>
    <definedName name="PL.TravelExp">#REF!</definedName>
    <definedName name="PL.TrfToReserves" localSheetId="0">#REF!</definedName>
    <definedName name="PL.TrfToReserves">#REF!</definedName>
    <definedName name="PLBD.Amount" localSheetId="0">#REF!</definedName>
    <definedName name="PLBD.Amount">#REF!</definedName>
    <definedName name="PLBD.Amount_a" localSheetId="0">#REF!</definedName>
    <definedName name="PLBD.Amount_a">#REF!</definedName>
    <definedName name="PLBD.Amount_b" localSheetId="0">#REF!</definedName>
    <definedName name="PLBD.Amount_b">#REF!</definedName>
    <definedName name="PLBD.Amount_c" localSheetId="0">#REF!</definedName>
    <definedName name="PLBD.Amount_c">#REF!</definedName>
    <definedName name="PLBD.Amount_d" localSheetId="0">#REF!</definedName>
    <definedName name="PLBD.Amount_d">#REF!</definedName>
    <definedName name="PLBD.Amount_e" localSheetId="0">#REF!</definedName>
    <definedName name="PLBD.Amount_e">#REF!</definedName>
    <definedName name="PLBD.PAN" localSheetId="0">#REF!</definedName>
    <definedName name="PLBD.PAN">#REF!</definedName>
    <definedName name="PLBD.PAN_a" localSheetId="0">#REF!</definedName>
    <definedName name="PLBD.PAN_a">#REF!</definedName>
    <definedName name="PLBD.PAN_b" localSheetId="0">#REF!</definedName>
    <definedName name="PLBD.PAN_b">#REF!</definedName>
    <definedName name="PLBD.PAN_c" localSheetId="0">#REF!</definedName>
    <definedName name="PLBD.PAN_c">#REF!</definedName>
    <definedName name="PLBD.PAN_d" localSheetId="0">#REF!</definedName>
    <definedName name="PLBD.PAN_d">#REF!</definedName>
    <definedName name="PLBD.PAN_e" localSheetId="0">#REF!</definedName>
    <definedName name="PLBD.PAN_e">#REF!</definedName>
    <definedName name="PLCE.NonResOtherCompany" localSheetId="0">#REF!</definedName>
    <definedName name="PLCE.NonResOtherCompany">#REF!</definedName>
    <definedName name="PLCE.Others" localSheetId="0">#REF!</definedName>
    <definedName name="PLCE.Others">#REF!</definedName>
    <definedName name="PLCrEx.OthDutyTaxCess" localSheetId="0">#REF!</definedName>
    <definedName name="PLCrEx.OthDutyTaxCess">#REF!</definedName>
    <definedName name="PLCrEx.ServiceTax" localSheetId="0">#REF!</definedName>
    <definedName name="PLCrEx.ServiceTax">#REF!</definedName>
    <definedName name="PLCrEx.TotExciseCustomsVAT" localSheetId="0">#REF!</definedName>
    <definedName name="PLCrEx.TotExciseCustomsVAT">#REF!</definedName>
    <definedName name="PLCrEx.UnionExciseDuty" localSheetId="0">#REF!</definedName>
    <definedName name="PLCrEx.UnionExciseDuty">#REF!</definedName>
    <definedName name="PLCrEx.VATorSaleTax" localSheetId="0">#REF!</definedName>
    <definedName name="PLCrEx.VATorSaleTax">#REF!</definedName>
    <definedName name="PLCS.FinishedGoods" localSheetId="0">#REF!</definedName>
    <definedName name="PLCS.FinishedGoods">#REF!</definedName>
    <definedName name="PLCS.RawMaterial" localSheetId="0">#REF!</definedName>
    <definedName name="PLCS.RawMaterial">#REF!</definedName>
    <definedName name="PLCS.TotIncome" localSheetId="0">#REF!</definedName>
    <definedName name="PLCS.TotIncome">#REF!</definedName>
    <definedName name="PLCS.WorkInProgress" localSheetId="0">#REF!</definedName>
    <definedName name="PLCS.WorkInProgress">#REF!</definedName>
    <definedName name="PLDutiEx.CounterVailDuty" localSheetId="0">#REF!</definedName>
    <definedName name="PLDutiEx.CounterVailDuty">#REF!</definedName>
    <definedName name="PLDutiEx.CustomDuty" localSheetId="0">#REF!</definedName>
    <definedName name="PLDutiEx.CustomDuty">#REF!</definedName>
    <definedName name="PLDutiEx.OthDutyTaxCess" localSheetId="0">#REF!</definedName>
    <definedName name="PLDutiEx.OthDutyTaxCess">#REF!</definedName>
    <definedName name="PLDutiEx.ServiceTax" localSheetId="0">#REF!</definedName>
    <definedName name="PLDutiEx.ServiceTax">#REF!</definedName>
    <definedName name="PLDutiEx.SplAddDuty" localSheetId="0">#REF!</definedName>
    <definedName name="PLDutiEx.SplAddDuty">#REF!</definedName>
    <definedName name="PLDutiEx.TotExciseCustomsVAT" localSheetId="0">#REF!</definedName>
    <definedName name="PLDutiEx.TotExciseCustomsVAT">#REF!</definedName>
    <definedName name="PLDutiEx.UnionExciseDuty" localSheetId="0">#REF!</definedName>
    <definedName name="PLDutiEx.UnionExciseDuty">#REF!</definedName>
    <definedName name="PLDutiEx.VATorSaleTax" localSheetId="0">#REF!</definedName>
    <definedName name="PLDutiEx.VATorSaleTax">#REF!</definedName>
    <definedName name="PLI.NonResOtherCompany" localSheetId="0">#REF!</definedName>
    <definedName name="PLI.NonResOtherCompany">#REF!</definedName>
    <definedName name="PLI.Others" localSheetId="0">#REF!</definedName>
    <definedName name="PLI.Others">#REF!</definedName>
    <definedName name="PLOE.ExpenseAmt_a" localSheetId="0">#REF!</definedName>
    <definedName name="PLOE.ExpenseAmt_a">#REF!</definedName>
    <definedName name="PLOE.ExpenseAmt_b" localSheetId="0">#REF!</definedName>
    <definedName name="PLOE.ExpenseAmt_b">#REF!</definedName>
    <definedName name="PLOE.ExpenseAmt_c" localSheetId="0">#REF!</definedName>
    <definedName name="PLOE.ExpenseAmt_c">#REF!</definedName>
    <definedName name="PLOE.ExpenseAmt_d" localSheetId="0">#REF!</definedName>
    <definedName name="PLOE.ExpenseAmt_d">#REF!</definedName>
    <definedName name="PLOE.ExpenseNature_a" localSheetId="0">#REF!</definedName>
    <definedName name="PLOE.ExpenseNature_a">#REF!</definedName>
    <definedName name="PLOE.ExpenseNature_b" localSheetId="0">#REF!</definedName>
    <definedName name="PLOE.ExpenseNature_b">#REF!</definedName>
    <definedName name="PLOE.ExpenseNature_c" localSheetId="0">#REF!</definedName>
    <definedName name="PLOE.ExpenseNature_c">#REF!</definedName>
    <definedName name="PLOE.ExpenseNature_d" localSheetId="0">#REF!</definedName>
    <definedName name="PLOE.ExpenseNature_d">#REF!</definedName>
    <definedName name="PLOS.FinishedGoods" localSheetId="0">#REF!</definedName>
    <definedName name="PLOS.FinishedGoods">#REF!</definedName>
    <definedName name="PLOS.RawMaterial" localSheetId="0">#REF!</definedName>
    <definedName name="PLOS.RawMaterial">#REF!</definedName>
    <definedName name="PLOS.WorkInProgress" localSheetId="0">#REF!</definedName>
    <definedName name="PLOS.WorkInProgress">#REF!</definedName>
    <definedName name="PLPC.NonResOtherCompany" localSheetId="0">#REF!</definedName>
    <definedName name="PLPC.NonResOtherCompany">#REF!</definedName>
    <definedName name="PLPC.Others" localSheetId="0">#REF!</definedName>
    <definedName name="PLPC.Others">#REF!</definedName>
    <definedName name="PLPC.Total" localSheetId="0">#REF!</definedName>
    <definedName name="PLPC.Total">#REF!</definedName>
    <definedName name="PLRateEx.Cess" localSheetId="0">#REF!</definedName>
    <definedName name="PLRateEx.Cess">#REF!</definedName>
    <definedName name="PLRateEx.OthDutyTaxCess" localSheetId="0">#REF!</definedName>
    <definedName name="PLRateEx.OthDutyTaxCess">#REF!</definedName>
    <definedName name="PLRateEx.ServiceTax" localSheetId="0">#REF!</definedName>
    <definedName name="PLRateEx.ServiceTax">#REF!</definedName>
    <definedName name="PLRateEx.TotExciseCustomsVAT" localSheetId="0">#REF!</definedName>
    <definedName name="PLRateEx.TotExciseCustomsVAT">#REF!</definedName>
    <definedName name="PLRateEx.UnionExciseDuty" localSheetId="0">#REF!</definedName>
    <definedName name="PLRateEx.UnionExciseDuty">#REF!</definedName>
    <definedName name="PLRateEx.VATorSaleTax" localSheetId="0">#REF!</definedName>
    <definedName name="PLRateEx.VATorSaleTax">#REF!</definedName>
    <definedName name="PLRY.NonResOtherCompany" localSheetId="0">#REF!</definedName>
    <definedName name="PLRY.NonResOtherCompany">#REF!</definedName>
    <definedName name="PLRY.Others" localSheetId="0">#REF!</definedName>
    <definedName name="PLRY.Others">#REF!</definedName>
    <definedName name="PLRY.Total" localSheetId="0">#REF!</definedName>
    <definedName name="PLRY.Total">#REF!</definedName>
    <definedName name="PortugueseCode">[1]DropDownValues!$D$72:$D$74</definedName>
    <definedName name="_xlnm.Print_Area" localSheetId="0">'2404'!$A$48:$H$88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0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0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'[4]DropDown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A88" i="1"/>
  <c r="E87" i="1"/>
  <c r="C83" i="1"/>
  <c r="A83" i="1"/>
  <c r="E82" i="1"/>
  <c r="A80" i="1"/>
  <c r="A85" i="1" s="1"/>
  <c r="C78" i="1"/>
  <c r="A78" i="1"/>
  <c r="E77" i="1"/>
  <c r="A77" i="1"/>
  <c r="A82" i="1" s="1"/>
  <c r="A87" i="1" s="1"/>
  <c r="E76" i="1"/>
  <c r="E81" i="1" s="1"/>
  <c r="E86" i="1" s="1"/>
  <c r="A76" i="1"/>
  <c r="A81" i="1" s="1"/>
  <c r="A86" i="1" s="1"/>
  <c r="A75" i="1"/>
  <c r="E67" i="1"/>
  <c r="E65" i="1"/>
  <c r="F65" i="1" s="1"/>
  <c r="F67" i="1" s="1"/>
  <c r="C65" i="1"/>
  <c r="G61" i="1"/>
  <c r="E61" i="1"/>
  <c r="C61" i="1"/>
  <c r="E54" i="1"/>
  <c r="B76" i="1" s="1"/>
  <c r="H53" i="1"/>
  <c r="G53" i="1"/>
  <c r="G52" i="1" s="1"/>
  <c r="H52" i="1" s="1"/>
  <c r="E53" i="1"/>
  <c r="F53" i="1" s="1"/>
  <c r="D53" i="1"/>
  <c r="C53" i="1"/>
  <c r="E52" i="1"/>
  <c r="F52" i="1" s="1"/>
  <c r="C52" i="1"/>
  <c r="C66" i="1" s="1"/>
  <c r="G51" i="1"/>
  <c r="H51" i="1" s="1"/>
  <c r="H54" i="1" s="1"/>
  <c r="H57" i="1" s="1"/>
  <c r="H59" i="1" s="1"/>
  <c r="E51" i="1"/>
  <c r="F51" i="1" s="1"/>
  <c r="F54" i="1" s="1"/>
  <c r="F57" i="1" s="1"/>
  <c r="F59" i="1" s="1"/>
  <c r="F68" i="1" s="1"/>
  <c r="F69" i="1" s="1"/>
  <c r="C51" i="1"/>
  <c r="C54" i="1" s="1"/>
  <c r="H50" i="1"/>
  <c r="F50" i="1"/>
  <c r="D50" i="1"/>
  <c r="E32" i="1"/>
  <c r="E38" i="1" s="1"/>
  <c r="D32" i="1"/>
  <c r="D38" i="1" s="1"/>
  <c r="C32" i="1"/>
  <c r="C31" i="1" s="1"/>
  <c r="C39" i="1" s="1"/>
  <c r="E31" i="1"/>
  <c r="D31" i="1"/>
  <c r="E29" i="1"/>
  <c r="D29" i="1"/>
  <c r="C29" i="1"/>
  <c r="D24" i="1"/>
  <c r="F71" i="1" l="1"/>
  <c r="F72" i="1" s="1"/>
  <c r="B75" i="1"/>
  <c r="C57" i="1"/>
  <c r="C59" i="1" s="1"/>
  <c r="B86" i="1"/>
  <c r="B81" i="1"/>
  <c r="C67" i="1"/>
  <c r="D52" i="1"/>
  <c r="C38" i="1"/>
  <c r="E57" i="1"/>
  <c r="E59" i="1" s="1"/>
  <c r="E68" i="1" s="1"/>
  <c r="E69" i="1" s="1"/>
  <c r="G65" i="1"/>
  <c r="G54" i="1"/>
  <c r="D65" i="1"/>
  <c r="D67" i="1" s="1"/>
  <c r="D51" i="1"/>
  <c r="D54" i="1" s="1"/>
  <c r="D57" i="1" s="1"/>
  <c r="D59" i="1" s="1"/>
  <c r="D68" i="1" s="1"/>
  <c r="D69" i="1" s="1"/>
  <c r="D70" i="1" l="1"/>
  <c r="D71" i="1" s="1"/>
  <c r="D72" i="1" s="1"/>
  <c r="E71" i="1"/>
  <c r="F76" i="1" s="1"/>
  <c r="F81" i="1" s="1"/>
  <c r="F86" i="1" s="1"/>
  <c r="D76" i="1"/>
  <c r="G57" i="1"/>
  <c r="G59" i="1" s="1"/>
  <c r="G68" i="1" s="1"/>
  <c r="G69" i="1" s="1"/>
  <c r="B77" i="1"/>
  <c r="G67" i="1"/>
  <c r="H65" i="1"/>
  <c r="H67" i="1" s="1"/>
  <c r="H68" i="1" s="1"/>
  <c r="H69" i="1" s="1"/>
  <c r="C68" i="1"/>
  <c r="C69" i="1" s="1"/>
  <c r="B85" i="1"/>
  <c r="B80" i="1"/>
  <c r="H71" i="1" l="1"/>
  <c r="H72" i="1" s="1"/>
  <c r="D75" i="1"/>
  <c r="C70" i="1"/>
  <c r="E75" i="1" s="1"/>
  <c r="B82" i="1"/>
  <c r="B87" i="1"/>
  <c r="E72" i="1"/>
  <c r="D77" i="1"/>
  <c r="G71" i="1"/>
  <c r="F77" i="1" s="1"/>
  <c r="F82" i="1" s="1"/>
  <c r="F87" i="1" s="1"/>
  <c r="D81" i="1"/>
  <c r="G76" i="1"/>
  <c r="G72" i="1" l="1"/>
  <c r="G81" i="1"/>
  <c r="D86" i="1"/>
  <c r="G86" i="1" s="1"/>
  <c r="D78" i="1"/>
  <c r="D80" i="1"/>
  <c r="G77" i="1"/>
  <c r="D82" i="1"/>
  <c r="E78" i="1"/>
  <c r="E80" i="1"/>
  <c r="C71" i="1"/>
  <c r="E85" i="1" l="1"/>
  <c r="E88" i="1" s="1"/>
  <c r="E83" i="1"/>
  <c r="D87" i="1"/>
  <c r="G87" i="1" s="1"/>
  <c r="G82" i="1"/>
  <c r="F75" i="1"/>
  <c r="C72" i="1"/>
  <c r="D85" i="1"/>
  <c r="D83" i="1"/>
  <c r="D88" i="1" l="1"/>
  <c r="F78" i="1"/>
  <c r="F80" i="1"/>
  <c r="G75" i="1"/>
  <c r="G78" i="1" s="1"/>
  <c r="F85" i="1" l="1"/>
  <c r="F83" i="1"/>
  <c r="G80" i="1"/>
  <c r="G83" i="1" s="1"/>
  <c r="F88" i="1" l="1"/>
  <c r="G85" i="1"/>
  <c r="G88" i="1" s="1"/>
</calcChain>
</file>

<file path=xl/sharedStrings.xml><?xml version="1.0" encoding="utf-8"?>
<sst xmlns="http://schemas.openxmlformats.org/spreadsheetml/2006/main" count="145" uniqueCount="108">
  <si>
    <t>Case Study-2404:  Generate  e-TDS (Salary-24Q) for the Last Quarter ending on 31-03-2022</t>
  </si>
  <si>
    <t>Name of Deductor</t>
  </si>
  <si>
    <t>Hanumanta Tax College</t>
  </si>
  <si>
    <t>Type of Deductor</t>
  </si>
  <si>
    <t xml:space="preserve">Local Authority (Delhi State Govt) </t>
  </si>
  <si>
    <t>Registered Address</t>
  </si>
  <si>
    <t>25, Sita Ram Road,  Saraswati Vihar, Delhi-110034</t>
  </si>
  <si>
    <t xml:space="preserve">E-mail ID of the Company </t>
  </si>
  <si>
    <t>hanumanta_2020@gmail.com</t>
  </si>
  <si>
    <t>Tax Deduction Account Number (TAN)</t>
  </si>
  <si>
    <t>DELH01714G</t>
  </si>
  <si>
    <t>Permanent Account Number (PAN)</t>
  </si>
  <si>
    <t>EAHLH9811K</t>
  </si>
  <si>
    <t xml:space="preserve">GSTIN </t>
  </si>
  <si>
    <t>07EAHLH9811K3ZA</t>
  </si>
  <si>
    <t>STD / Telephone No.</t>
  </si>
  <si>
    <t>011-45023899</t>
  </si>
  <si>
    <t>Mobile No.</t>
  </si>
  <si>
    <t>Status of Deductor</t>
  </si>
  <si>
    <t>Resident</t>
  </si>
  <si>
    <t>Authorised Person to sign e-TDS return</t>
  </si>
  <si>
    <t>Dr Aruna Kesri</t>
  </si>
  <si>
    <t>Responsible Person's  PAN</t>
  </si>
  <si>
    <t>AAAPK9876H</t>
  </si>
  <si>
    <t>Designation of Responsible person</t>
  </si>
  <si>
    <t xml:space="preserve">Principal </t>
  </si>
  <si>
    <t>Address of Responsible Person</t>
  </si>
  <si>
    <t>Same as above</t>
  </si>
  <si>
    <t>Mobile of Responsible person</t>
  </si>
  <si>
    <t>e-mail ID of Responsible person</t>
  </si>
  <si>
    <t>kesri.htc@gmail.com</t>
  </si>
  <si>
    <t xml:space="preserve">Bank's Name and Address (Tax deposited) </t>
  </si>
  <si>
    <t>HDFC Bank Ltd,  Saraswati Vihar, Delhi-110034</t>
  </si>
  <si>
    <t>Information pertaining to employees</t>
  </si>
  <si>
    <t>Name of employee</t>
  </si>
  <si>
    <t xml:space="preserve">Chandra Babu </t>
  </si>
  <si>
    <t>Rahul Baba</t>
  </si>
  <si>
    <t>Maya Baby</t>
  </si>
  <si>
    <t>PAN of employee</t>
  </si>
  <si>
    <t>AACPB6688K</t>
  </si>
  <si>
    <t>BAXPB1977G</t>
  </si>
  <si>
    <t>DANPB1986H</t>
  </si>
  <si>
    <t>Employee Ref No.</t>
  </si>
  <si>
    <t>2441</t>
  </si>
  <si>
    <t>2442</t>
  </si>
  <si>
    <t>2443</t>
  </si>
  <si>
    <t>Residential Status</t>
  </si>
  <si>
    <t>Employment Period</t>
  </si>
  <si>
    <t>01/04/21 to 31/03/22</t>
  </si>
  <si>
    <t xml:space="preserve">Employment Duration </t>
  </si>
  <si>
    <t>12 Months</t>
  </si>
  <si>
    <t xml:space="preserve">12 Months </t>
  </si>
  <si>
    <t>Date of Birth (DD/MM/YYYY)</t>
  </si>
  <si>
    <t>Salary</t>
  </si>
  <si>
    <t xml:space="preserve">Basic </t>
  </si>
  <si>
    <t>House Rent Allowance</t>
  </si>
  <si>
    <t xml:space="preserve">HRA  u/s 10(13A) </t>
  </si>
  <si>
    <t>Other Allowances</t>
  </si>
  <si>
    <t xml:space="preserve">Employers' Contribution to NPS </t>
  </si>
  <si>
    <r>
      <rPr>
        <b/>
        <sz val="9"/>
        <color theme="1"/>
        <rFont val="Arial"/>
        <family val="2"/>
      </rPr>
      <t>House Property:</t>
    </r>
    <r>
      <rPr>
        <sz val="9"/>
        <color theme="1"/>
        <rFont val="Arial"/>
        <family val="2"/>
      </rPr>
      <t xml:space="preserve"> Intt on Housing Loan</t>
    </r>
  </si>
  <si>
    <t xml:space="preserve">Deductions </t>
  </si>
  <si>
    <t xml:space="preserve">80C </t>
  </si>
  <si>
    <t>80CCD(1)  NPS</t>
  </si>
  <si>
    <t xml:space="preserve">80CCD(1B) NPS </t>
  </si>
  <si>
    <t>80CCD(2) Employer's Contribution</t>
  </si>
  <si>
    <r>
      <t>80G</t>
    </r>
    <r>
      <rPr>
        <sz val="9"/>
        <color theme="1"/>
        <rFont val="Arial"/>
        <family val="2"/>
      </rPr>
      <t xml:space="preserve"> (Donation to PM Relief Fund)</t>
    </r>
  </si>
  <si>
    <t xml:space="preserve">* Interest on Housing Loan paid to State Bank of India (PAN AARCS1234J) by Chandra Babu </t>
  </si>
  <si>
    <t xml:space="preserve">* Rent paid by Rahul Baba to his  Landlord Shyam Singh (PAN AAAPS9875K) </t>
  </si>
  <si>
    <t xml:space="preserve">Salary is credited on the last day of the Month </t>
  </si>
  <si>
    <t xml:space="preserve">Tax is deducted  u/s  192 every month on an average basis for all the employees.  The details are as follows: </t>
  </si>
  <si>
    <t>BSR 0510308 on 07/02/2022</t>
  </si>
  <si>
    <t>Challan No. 00123</t>
  </si>
  <si>
    <t xml:space="preserve">Tax deducted of all the Employees </t>
  </si>
  <si>
    <t>BSR 0510308 on 07/03/2022</t>
  </si>
  <si>
    <t>Challan No. 00456</t>
  </si>
  <si>
    <t>BSR 0510308 on 30/04/2022</t>
  </si>
  <si>
    <t>Challan No. 00789</t>
  </si>
  <si>
    <t>Solution to Case Study-2404</t>
  </si>
  <si>
    <t xml:space="preserve">Chandra Babu (Sr Citizen) </t>
  </si>
  <si>
    <t xml:space="preserve">Rahul Baba (Non-Sr Citizen) </t>
  </si>
  <si>
    <t xml:space="preserve">Maya Baby (Sr Citizen) </t>
  </si>
  <si>
    <t>Old Tax Regime</t>
  </si>
  <si>
    <t>New Tax Regime</t>
  </si>
  <si>
    <t xml:space="preserve">Salary </t>
  </si>
  <si>
    <t xml:space="preserve">Gross Salary </t>
  </si>
  <si>
    <t xml:space="preserve">Less HRA  u/s 10(13A) </t>
  </si>
  <si>
    <t xml:space="preserve">Less Standard Deduction </t>
  </si>
  <si>
    <t>Taxable Salary</t>
  </si>
  <si>
    <t>House Property: Intt on Housing Loan</t>
  </si>
  <si>
    <t>Gross Total Income</t>
  </si>
  <si>
    <t xml:space="preserve">Less Deductions </t>
  </si>
  <si>
    <t>80C</t>
  </si>
  <si>
    <t xml:space="preserve">Sec 80CCE </t>
  </si>
  <si>
    <t>Max Rs. 150000</t>
  </si>
  <si>
    <t>80G (Donation to PM Relief Fund)</t>
  </si>
  <si>
    <t>Total Deductions</t>
  </si>
  <si>
    <t xml:space="preserve">Total income </t>
  </si>
  <si>
    <r>
      <t>Tax on Total Income</t>
    </r>
    <r>
      <rPr>
        <sz val="9"/>
        <color rgb="FF0033CC"/>
        <rFont val="Arial"/>
        <family val="2"/>
      </rPr>
      <t xml:space="preserve"> (Sr, </t>
    </r>
    <r>
      <rPr>
        <sz val="9"/>
        <color rgb="FFC00000"/>
        <rFont val="Arial"/>
        <family val="2"/>
      </rPr>
      <t>Non-Sr</t>
    </r>
    <r>
      <rPr>
        <sz val="9"/>
        <color rgb="FF0033CC"/>
        <rFont val="Arial"/>
        <family val="2"/>
      </rPr>
      <t xml:space="preserve">, Sr) </t>
    </r>
  </si>
  <si>
    <t xml:space="preserve">Surcharge @ 10% </t>
  </si>
  <si>
    <t xml:space="preserve">Health &amp; Edu Cess @ 4% </t>
  </si>
  <si>
    <t xml:space="preserve">Tax Payable </t>
  </si>
  <si>
    <t xml:space="preserve">Income </t>
  </si>
  <si>
    <t>Regime</t>
  </si>
  <si>
    <t>Income Tax</t>
  </si>
  <si>
    <t xml:space="preserve">Surcharge </t>
  </si>
  <si>
    <t xml:space="preserve">HEC @ 4% </t>
  </si>
  <si>
    <t>Total</t>
  </si>
  <si>
    <t>Old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</si>
</sst>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rgb="FF0033CC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0033CC"/>
      <name val="Arial"/>
      <family val="2"/>
    </font>
    <font>
      <sz val="9"/>
      <color rgb="FFC00000"/>
      <name val="Arial"/>
      <family val="2"/>
    </font>
    <font>
      <b/>
      <sz val="8"/>
      <color rgb="FF0033CC"/>
      <name val="Arial"/>
      <family val="2"/>
    </font>
    <font>
      <sz val="9"/>
      <color theme="0" tint="-0.499984740745262"/>
      <name val="Arial"/>
      <family val="2"/>
    </font>
    <font>
      <sz val="9"/>
      <color rgb="FF0033CC"/>
      <name val="Arial"/>
      <family val="2"/>
    </font>
    <font>
      <sz val="10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1"/>
      <name val="Arial"/>
      <family val="2"/>
    </font>
    <font>
      <b/>
      <i/>
      <sz val="8"/>
      <color rgb="FF0033CC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left" indent="1"/>
    </xf>
    <xf numFmtId="0" fontId="2" fillId="0" borderId="5" xfId="0" applyFont="1" applyBorder="1"/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0" fontId="2" fillId="0" borderId="13" xfId="0" applyFont="1" applyBorder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/>
    <xf numFmtId="0" fontId="2" fillId="0" borderId="16" xfId="0" applyFont="1" applyBorder="1" applyAlignment="1">
      <alignment horizontal="left" indent="1"/>
    </xf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9" xfId="0" applyFont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2" borderId="5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49" fontId="2" fillId="0" borderId="19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left" wrapText="1" indent="2"/>
    </xf>
    <xf numFmtId="0" fontId="2" fillId="0" borderId="10" xfId="0" applyFont="1" applyBorder="1" applyAlignment="1">
      <alignment horizontal="left" wrapText="1" indent="2"/>
    </xf>
    <xf numFmtId="14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14" fontId="5" fillId="0" borderId="2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14" fontId="2" fillId="0" borderId="19" xfId="0" applyNumberFormat="1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9" xfId="0" applyFont="1" applyBorder="1" applyAlignment="1">
      <alignment horizontal="left" indent="3"/>
    </xf>
    <xf numFmtId="3" fontId="2" fillId="0" borderId="23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4" xfId="0" applyNumberFormat="1" applyFont="1" applyBorder="1"/>
    <xf numFmtId="0" fontId="4" fillId="0" borderId="9" xfId="0" applyFont="1" applyBorder="1" applyAlignment="1">
      <alignment horizontal="left" indent="2"/>
    </xf>
    <xf numFmtId="0" fontId="3" fillId="0" borderId="14" xfId="0" applyFont="1" applyBorder="1" applyAlignment="1">
      <alignment horizontal="left" indent="3"/>
    </xf>
    <xf numFmtId="0" fontId="3" fillId="0" borderId="17" xfId="0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0" fontId="6" fillId="0" borderId="9" xfId="0" applyFont="1" applyBorder="1" applyAlignment="1">
      <alignment horizontal="left" wrapText="1" indent="1"/>
    </xf>
    <xf numFmtId="0" fontId="6" fillId="0" borderId="0" xfId="0" applyFont="1" applyAlignment="1">
      <alignment horizontal="left" wrapText="1" indent="1"/>
    </xf>
    <xf numFmtId="0" fontId="6" fillId="0" borderId="12" xfId="0" applyFont="1" applyBorder="1" applyAlignment="1">
      <alignment horizontal="left" wrapText="1" indent="1"/>
    </xf>
    <xf numFmtId="0" fontId="5" fillId="0" borderId="9" xfId="0" applyFont="1" applyBorder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14" fontId="2" fillId="0" borderId="4" xfId="0" applyNumberFormat="1" applyFont="1" applyBorder="1" applyAlignment="1">
      <alignment horizontal="left" indent="1"/>
    </xf>
    <xf numFmtId="14" fontId="2" fillId="0" borderId="7" xfId="0" applyNumberFormat="1" applyFont="1" applyBorder="1" applyAlignment="1">
      <alignment horizontal="left" indent="1"/>
    </xf>
    <xf numFmtId="0" fontId="2" fillId="0" borderId="25" xfId="0" applyFont="1" applyBorder="1" applyAlignment="1">
      <alignment horizontal="center"/>
    </xf>
    <xf numFmtId="14" fontId="2" fillId="0" borderId="9" xfId="0" applyNumberFormat="1" applyFont="1" applyBorder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14" fontId="2" fillId="0" borderId="27" xfId="0" applyNumberFormat="1" applyFont="1" applyBorder="1" applyAlignment="1">
      <alignment horizontal="left" indent="1"/>
    </xf>
    <xf numFmtId="14" fontId="2" fillId="0" borderId="28" xfId="0" applyNumberFormat="1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left" indent="2"/>
    </xf>
    <xf numFmtId="0" fontId="2" fillId="0" borderId="30" xfId="0" applyFont="1" applyBorder="1"/>
    <xf numFmtId="14" fontId="3" fillId="0" borderId="9" xfId="0" applyNumberFormat="1" applyFont="1" applyBorder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/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3" fontId="2" fillId="0" borderId="9" xfId="0" applyNumberFormat="1" applyFont="1" applyBorder="1"/>
    <xf numFmtId="3" fontId="2" fillId="0" borderId="13" xfId="0" applyNumberFormat="1" applyFont="1" applyBorder="1"/>
    <xf numFmtId="0" fontId="2" fillId="0" borderId="27" xfId="0" applyFont="1" applyBorder="1" applyAlignment="1">
      <alignment horizontal="left" indent="2"/>
    </xf>
    <xf numFmtId="0" fontId="2" fillId="0" borderId="28" xfId="0" applyFont="1" applyBorder="1"/>
    <xf numFmtId="3" fontId="2" fillId="0" borderId="27" xfId="0" applyNumberFormat="1" applyFont="1" applyBorder="1"/>
    <xf numFmtId="3" fontId="2" fillId="0" borderId="34" xfId="0" applyNumberFormat="1" applyFont="1" applyBorder="1"/>
    <xf numFmtId="3" fontId="8" fillId="0" borderId="9" xfId="0" applyNumberFormat="1" applyFont="1" applyBorder="1"/>
    <xf numFmtId="3" fontId="8" fillId="0" borderId="13" xfId="0" applyNumberFormat="1" applyFont="1" applyBorder="1"/>
    <xf numFmtId="3" fontId="8" fillId="0" borderId="27" xfId="0" applyNumberFormat="1" applyFont="1" applyBorder="1"/>
    <xf numFmtId="3" fontId="8" fillId="0" borderId="34" xfId="0" applyNumberFormat="1" applyFont="1" applyBorder="1"/>
    <xf numFmtId="0" fontId="4" fillId="0" borderId="35" xfId="0" applyFont="1" applyBorder="1" applyAlignment="1">
      <alignment horizontal="left" indent="2"/>
    </xf>
    <xf numFmtId="0" fontId="4" fillId="0" borderId="36" xfId="0" applyFont="1" applyBorder="1"/>
    <xf numFmtId="3" fontId="4" fillId="0" borderId="35" xfId="0" applyNumberFormat="1" applyFont="1" applyBorder="1"/>
    <xf numFmtId="3" fontId="4" fillId="0" borderId="37" xfId="0" applyNumberFormat="1" applyFont="1" applyBorder="1"/>
    <xf numFmtId="0" fontId="2" fillId="0" borderId="31" xfId="0" applyFont="1" applyBorder="1" applyAlignment="1">
      <alignment horizontal="left" indent="3"/>
    </xf>
    <xf numFmtId="0" fontId="2" fillId="0" borderId="32" xfId="0" applyFont="1" applyBorder="1"/>
    <xf numFmtId="3" fontId="2" fillId="0" borderId="31" xfId="0" applyNumberFormat="1" applyFont="1" applyBorder="1"/>
    <xf numFmtId="3" fontId="2" fillId="0" borderId="38" xfId="0" applyNumberFormat="1" applyFont="1" applyBorder="1"/>
    <xf numFmtId="0" fontId="6" fillId="0" borderId="9" xfId="0" applyFont="1" applyBorder="1" applyAlignment="1">
      <alignment horizontal="left" indent="6"/>
    </xf>
    <xf numFmtId="3" fontId="6" fillId="0" borderId="9" xfId="0" applyNumberFormat="1" applyFont="1" applyBorder="1"/>
    <xf numFmtId="3" fontId="6" fillId="0" borderId="13" xfId="0" applyNumberFormat="1" applyFont="1" applyBorder="1"/>
    <xf numFmtId="0" fontId="6" fillId="0" borderId="14" xfId="0" applyFont="1" applyBorder="1" applyAlignment="1">
      <alignment horizontal="right"/>
    </xf>
    <xf numFmtId="3" fontId="6" fillId="0" borderId="14" xfId="0" applyNumberFormat="1" applyFont="1" applyBorder="1"/>
    <xf numFmtId="3" fontId="6" fillId="0" borderId="22" xfId="0" applyNumberFormat="1" applyFont="1" applyBorder="1"/>
    <xf numFmtId="0" fontId="2" fillId="0" borderId="9" xfId="0" applyFont="1" applyBorder="1" applyAlignment="1">
      <alignment horizontal="left" indent="4"/>
    </xf>
    <xf numFmtId="0" fontId="9" fillId="0" borderId="0" xfId="0" applyFont="1" applyAlignment="1">
      <alignment horizontal="center"/>
    </xf>
    <xf numFmtId="3" fontId="4" fillId="0" borderId="9" xfId="0" applyNumberFormat="1" applyFont="1" applyBorder="1"/>
    <xf numFmtId="0" fontId="4" fillId="0" borderId="35" xfId="0" applyFont="1" applyBorder="1" applyAlignment="1">
      <alignment horizontal="right"/>
    </xf>
    <xf numFmtId="0" fontId="2" fillId="0" borderId="9" xfId="0" applyFont="1" applyBorder="1"/>
    <xf numFmtId="0" fontId="1" fillId="0" borderId="0" xfId="0" applyFont="1" applyAlignment="1">
      <alignment horizontal="right"/>
    </xf>
    <xf numFmtId="3" fontId="10" fillId="0" borderId="13" xfId="0" applyNumberFormat="1" applyFont="1" applyBorder="1"/>
    <xf numFmtId="3" fontId="10" fillId="0" borderId="13" xfId="1" applyNumberFormat="1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4" fillId="0" borderId="40" xfId="0" applyFont="1" applyBorder="1"/>
    <xf numFmtId="3" fontId="4" fillId="0" borderId="39" xfId="0" applyNumberFormat="1" applyFont="1" applyBorder="1"/>
    <xf numFmtId="3" fontId="13" fillId="0" borderId="41" xfId="0" applyNumberFormat="1" applyFont="1" applyBorder="1"/>
    <xf numFmtId="0" fontId="14" fillId="0" borderId="0" xfId="0" applyFont="1"/>
    <xf numFmtId="17" fontId="9" fillId="0" borderId="42" xfId="0" applyNumberFormat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1" fontId="15" fillId="0" borderId="43" xfId="1" applyNumberFormat="1" applyFont="1" applyBorder="1" applyAlignment="1">
      <alignment horizontal="center"/>
    </xf>
    <xf numFmtId="1" fontId="15" fillId="0" borderId="44" xfId="1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" fillId="0" borderId="45" xfId="0" applyFont="1" applyBorder="1" applyAlignment="1">
      <alignment horizontal="left" indent="1"/>
    </xf>
    <xf numFmtId="3" fontId="3" fillId="0" borderId="23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14" fontId="3" fillId="2" borderId="46" xfId="0" applyNumberFormat="1" applyFont="1" applyFill="1" applyBorder="1" applyAlignment="1">
      <alignment horizontal="left" vertical="center" wrapText="1" indent="1"/>
    </xf>
    <xf numFmtId="14" fontId="3" fillId="2" borderId="47" xfId="0" applyNumberFormat="1" applyFont="1" applyFill="1" applyBorder="1" applyAlignment="1">
      <alignment horizontal="left" vertical="center" wrapText="1" indent="1"/>
    </xf>
    <xf numFmtId="0" fontId="2" fillId="2" borderId="47" xfId="0" applyFont="1" applyFill="1" applyBorder="1" applyAlignment="1">
      <alignment horizontal="center" vertical="center"/>
    </xf>
    <xf numFmtId="3" fontId="14" fillId="2" borderId="47" xfId="0" applyNumberFormat="1" applyFont="1" applyFill="1" applyBorder="1" applyAlignment="1">
      <alignment horizontal="right" vertical="center"/>
    </xf>
    <xf numFmtId="3" fontId="14" fillId="2" borderId="41" xfId="0" applyNumberFormat="1" applyFont="1" applyFill="1" applyBorder="1" applyAlignment="1">
      <alignment vertical="center"/>
    </xf>
    <xf numFmtId="17" fontId="9" fillId="0" borderId="45" xfId="0" applyNumberFormat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" fontId="15" fillId="0" borderId="23" xfId="1" applyNumberFormat="1" applyFont="1" applyBorder="1" applyAlignment="1">
      <alignment horizontal="center"/>
    </xf>
    <xf numFmtId="3" fontId="15" fillId="0" borderId="23" xfId="1" applyNumberFormat="1" applyFont="1" applyBorder="1" applyAlignment="1">
      <alignment horizontal="center"/>
    </xf>
    <xf numFmtId="3" fontId="15" fillId="0" borderId="24" xfId="1" applyNumberFormat="1" applyFont="1" applyBorder="1" applyAlignment="1">
      <alignment horizontal="center"/>
    </xf>
  </cellXfs>
  <cellStyles count="2">
    <cellStyle name="Normal" xfId="0" builtinId="0"/>
    <cellStyle name="Normal 2" xfId="1" xr:uid="{05646BDA-CF50-4833-9E1C-93C4C508B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4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-6 (2)"/>
      <sheetName val="DU-4 (2)"/>
      <sheetName val="DU-8 (2)"/>
      <sheetName val="Budget-2021"/>
      <sheetName val="NSDL"/>
      <sheetName val="Tax Deposit "/>
      <sheetName val="Sheets"/>
      <sheetName val="Front"/>
      <sheetName val="Mock "/>
      <sheetName val="2401"/>
      <sheetName val="2402"/>
      <sheetName val="2403"/>
      <sheetName val="2404"/>
      <sheetName val="Regime-Non Sr"/>
      <sheetName val="Regime-Sr "/>
      <sheetName val="26Q "/>
      <sheetName val="26Q+"/>
      <sheetName val="2601"/>
      <sheetName val="DU-2 (2)"/>
      <sheetName val="2601-"/>
      <sheetName val="2602-"/>
      <sheetName val="2603-"/>
      <sheetName val="Adv Tax"/>
      <sheetName val="264"/>
      <sheetName val="DU-4"/>
      <sheetName val="Front-J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5101-97CD-4078-A56D-714B5C17977B}">
  <sheetPr>
    <pageSetUpPr fitToPage="1"/>
  </sheetPr>
  <dimension ref="A1:I89"/>
  <sheetViews>
    <sheetView showZeros="0" tabSelected="1" topLeftCell="A19" zoomScale="160" zoomScaleNormal="160" zoomScaleSheetLayoutView="150" workbookViewId="0">
      <selection activeCell="F4" sqref="F4"/>
    </sheetView>
  </sheetViews>
  <sheetFormatPr defaultColWidth="9.109375" defaultRowHeight="20.100000000000001" customHeight="1" x14ac:dyDescent="0.25"/>
  <cols>
    <col min="1" max="1" width="18.6640625" style="5" customWidth="1"/>
    <col min="2" max="8" width="14.77734375" style="5" customWidth="1"/>
    <col min="9" max="9" width="8.6640625" style="5" customWidth="1"/>
    <col min="10" max="16384" width="9.109375" style="5"/>
  </cols>
  <sheetData>
    <row r="1" spans="1:9" ht="20.25" customHeight="1" x14ac:dyDescent="0.25">
      <c r="A1" s="1" t="s">
        <v>0</v>
      </c>
      <c r="B1" s="2"/>
      <c r="C1" s="2"/>
      <c r="D1" s="2"/>
      <c r="E1" s="3"/>
      <c r="F1" s="4"/>
      <c r="G1" s="4"/>
      <c r="H1" s="4"/>
      <c r="I1" s="4"/>
    </row>
    <row r="2" spans="1:9" ht="18" customHeight="1" x14ac:dyDescent="0.25">
      <c r="A2" s="6" t="s">
        <v>1</v>
      </c>
      <c r="B2" s="7"/>
      <c r="C2" s="8" t="s">
        <v>2</v>
      </c>
      <c r="D2" s="9"/>
      <c r="E2" s="10"/>
      <c r="F2" s="4"/>
      <c r="G2" s="4"/>
      <c r="H2" s="4"/>
      <c r="I2" s="4"/>
    </row>
    <row r="3" spans="1:9" ht="18" customHeight="1" x14ac:dyDescent="0.25">
      <c r="A3" s="11" t="s">
        <v>3</v>
      </c>
      <c r="B3" s="12"/>
      <c r="C3" s="13" t="s">
        <v>4</v>
      </c>
      <c r="D3" s="4"/>
      <c r="E3" s="14"/>
      <c r="F3" s="4"/>
      <c r="G3" s="4"/>
      <c r="H3" s="4"/>
      <c r="I3" s="4"/>
    </row>
    <row r="4" spans="1:9" ht="18" customHeight="1" x14ac:dyDescent="0.25">
      <c r="A4" s="11" t="s">
        <v>5</v>
      </c>
      <c r="B4" s="12"/>
      <c r="C4" s="13" t="s">
        <v>6</v>
      </c>
      <c r="D4" s="13"/>
      <c r="E4" s="15"/>
      <c r="F4" s="4"/>
      <c r="G4" s="4"/>
      <c r="H4" s="4"/>
      <c r="I4" s="4"/>
    </row>
    <row r="5" spans="1:9" ht="18" customHeight="1" x14ac:dyDescent="0.25">
      <c r="A5" s="11" t="s">
        <v>7</v>
      </c>
      <c r="B5" s="12"/>
      <c r="C5" s="13" t="s">
        <v>8</v>
      </c>
      <c r="D5" s="4"/>
      <c r="E5" s="14"/>
      <c r="F5" s="16"/>
      <c r="G5" s="4"/>
      <c r="H5" s="4"/>
      <c r="I5" s="4"/>
    </row>
    <row r="6" spans="1:9" ht="18" customHeight="1" x14ac:dyDescent="0.25">
      <c r="A6" s="11" t="s">
        <v>9</v>
      </c>
      <c r="B6" s="12"/>
      <c r="C6" s="13" t="s">
        <v>10</v>
      </c>
      <c r="D6" s="4"/>
      <c r="E6" s="14"/>
      <c r="F6" s="4"/>
      <c r="G6" s="4"/>
      <c r="H6" s="4"/>
      <c r="I6" s="4"/>
    </row>
    <row r="7" spans="1:9" ht="18" customHeight="1" x14ac:dyDescent="0.25">
      <c r="A7" s="11" t="s">
        <v>11</v>
      </c>
      <c r="B7" s="12"/>
      <c r="C7" s="13" t="s">
        <v>12</v>
      </c>
      <c r="D7" s="4"/>
      <c r="E7" s="14"/>
      <c r="F7" s="4"/>
      <c r="G7" s="4"/>
      <c r="H7" s="4"/>
      <c r="I7" s="4"/>
    </row>
    <row r="8" spans="1:9" ht="18" customHeight="1" x14ac:dyDescent="0.25">
      <c r="A8" s="11" t="s">
        <v>13</v>
      </c>
      <c r="B8" s="12"/>
      <c r="C8" s="13" t="s">
        <v>14</v>
      </c>
      <c r="D8" s="4"/>
      <c r="E8" s="14"/>
      <c r="F8" s="16"/>
      <c r="G8" s="4"/>
      <c r="H8" s="4"/>
      <c r="I8" s="4"/>
    </row>
    <row r="9" spans="1:9" ht="18" customHeight="1" x14ac:dyDescent="0.25">
      <c r="A9" s="11" t="s">
        <v>15</v>
      </c>
      <c r="B9" s="12"/>
      <c r="C9" s="13" t="s">
        <v>16</v>
      </c>
      <c r="D9" s="4"/>
      <c r="E9" s="14"/>
      <c r="F9" s="4"/>
      <c r="G9" s="4"/>
      <c r="H9" s="4"/>
      <c r="I9" s="4"/>
    </row>
    <row r="10" spans="1:9" ht="18" customHeight="1" x14ac:dyDescent="0.25">
      <c r="A10" s="11" t="s">
        <v>17</v>
      </c>
      <c r="B10" s="12"/>
      <c r="C10" s="13">
        <v>9811116835</v>
      </c>
      <c r="D10" s="4"/>
      <c r="E10" s="14"/>
      <c r="F10" s="16"/>
      <c r="G10" s="4"/>
      <c r="H10" s="4"/>
      <c r="I10" s="4"/>
    </row>
    <row r="11" spans="1:9" ht="18" customHeight="1" x14ac:dyDescent="0.25">
      <c r="A11" s="11" t="s">
        <v>18</v>
      </c>
      <c r="B11" s="12"/>
      <c r="C11" s="13" t="s">
        <v>19</v>
      </c>
      <c r="D11" s="4"/>
      <c r="E11" s="14"/>
      <c r="F11" s="4"/>
      <c r="G11" s="4"/>
      <c r="H11" s="4"/>
      <c r="I11" s="4"/>
    </row>
    <row r="12" spans="1:9" ht="18" customHeight="1" x14ac:dyDescent="0.25">
      <c r="A12" s="11" t="s">
        <v>20</v>
      </c>
      <c r="B12" s="12"/>
      <c r="C12" s="13" t="s">
        <v>21</v>
      </c>
      <c r="D12" s="4"/>
      <c r="E12" s="14"/>
      <c r="F12" s="17"/>
      <c r="G12" s="4"/>
      <c r="H12" s="4"/>
      <c r="I12" s="4"/>
    </row>
    <row r="13" spans="1:9" ht="18" customHeight="1" x14ac:dyDescent="0.25">
      <c r="A13" s="11" t="s">
        <v>22</v>
      </c>
      <c r="B13" s="12"/>
      <c r="C13" s="13" t="s">
        <v>23</v>
      </c>
      <c r="D13" s="4"/>
      <c r="E13" s="14"/>
      <c r="F13" s="17"/>
      <c r="G13" s="4"/>
      <c r="H13" s="4"/>
      <c r="I13" s="4"/>
    </row>
    <row r="14" spans="1:9" ht="18" customHeight="1" x14ac:dyDescent="0.25">
      <c r="A14" s="11" t="s">
        <v>24</v>
      </c>
      <c r="B14" s="12"/>
      <c r="C14" s="13" t="s">
        <v>25</v>
      </c>
      <c r="D14" s="4"/>
      <c r="E14" s="14"/>
      <c r="F14" s="17"/>
      <c r="G14" s="4"/>
      <c r="H14" s="4"/>
      <c r="I14" s="4"/>
    </row>
    <row r="15" spans="1:9" ht="18" customHeight="1" x14ac:dyDescent="0.25">
      <c r="A15" s="11" t="s">
        <v>26</v>
      </c>
      <c r="B15" s="12"/>
      <c r="C15" s="13" t="s">
        <v>27</v>
      </c>
      <c r="D15" s="4"/>
      <c r="E15" s="14"/>
      <c r="F15" s="17"/>
      <c r="G15" s="4"/>
      <c r="H15" s="4"/>
      <c r="I15" s="4"/>
    </row>
    <row r="16" spans="1:9" ht="18" customHeight="1" x14ac:dyDescent="0.25">
      <c r="A16" s="11" t="s">
        <v>28</v>
      </c>
      <c r="B16" s="12"/>
      <c r="C16" s="13">
        <v>9899444111</v>
      </c>
      <c r="D16" s="4"/>
      <c r="E16" s="14"/>
      <c r="F16" s="17"/>
      <c r="G16" s="4"/>
    </row>
    <row r="17" spans="1:9" ht="18" customHeight="1" x14ac:dyDescent="0.25">
      <c r="A17" s="11" t="s">
        <v>29</v>
      </c>
      <c r="B17" s="12"/>
      <c r="C17" s="13" t="s">
        <v>30</v>
      </c>
      <c r="D17" s="4"/>
      <c r="E17" s="14"/>
      <c r="F17" s="16"/>
      <c r="G17" s="4"/>
      <c r="H17" s="4"/>
      <c r="I17" s="4"/>
    </row>
    <row r="18" spans="1:9" ht="18" customHeight="1" x14ac:dyDescent="0.25">
      <c r="A18" s="18" t="s">
        <v>31</v>
      </c>
      <c r="B18" s="19"/>
      <c r="C18" s="20" t="s">
        <v>32</v>
      </c>
      <c r="D18" s="21"/>
      <c r="E18" s="22"/>
      <c r="F18" s="23"/>
      <c r="G18" s="24"/>
      <c r="H18" s="24"/>
      <c r="I18" s="24"/>
    </row>
    <row r="19" spans="1:9" ht="16.5" customHeight="1" x14ac:dyDescent="0.25">
      <c r="A19" s="25" t="s">
        <v>33</v>
      </c>
      <c r="B19" s="24"/>
      <c r="C19" s="4"/>
      <c r="D19" s="4"/>
      <c r="E19" s="14"/>
      <c r="F19" s="23"/>
      <c r="G19" s="4"/>
      <c r="H19" s="4"/>
      <c r="I19" s="4"/>
    </row>
    <row r="20" spans="1:9" ht="17.25" customHeight="1" x14ac:dyDescent="0.25">
      <c r="A20" s="26" t="s">
        <v>34</v>
      </c>
      <c r="B20" s="27"/>
      <c r="C20" s="28" t="s">
        <v>35</v>
      </c>
      <c r="D20" s="28" t="s">
        <v>36</v>
      </c>
      <c r="E20" s="29" t="s">
        <v>37</v>
      </c>
      <c r="F20" s="23"/>
      <c r="G20" s="4"/>
    </row>
    <row r="21" spans="1:9" ht="18" customHeight="1" x14ac:dyDescent="0.25">
      <c r="A21" s="30" t="s">
        <v>38</v>
      </c>
      <c r="B21" s="31"/>
      <c r="C21" s="32" t="s">
        <v>39</v>
      </c>
      <c r="D21" s="33" t="s">
        <v>40</v>
      </c>
      <c r="E21" s="34" t="s">
        <v>41</v>
      </c>
      <c r="F21" s="23"/>
      <c r="G21" s="4"/>
      <c r="H21" s="4"/>
      <c r="I21" s="4"/>
    </row>
    <row r="22" spans="1:9" ht="18" customHeight="1" x14ac:dyDescent="0.25">
      <c r="A22" s="35" t="s">
        <v>42</v>
      </c>
      <c r="B22" s="36"/>
      <c r="C22" s="37" t="s">
        <v>43</v>
      </c>
      <c r="D22" s="38" t="s">
        <v>44</v>
      </c>
      <c r="E22" s="39" t="s">
        <v>45</v>
      </c>
      <c r="F22" s="23"/>
      <c r="G22" s="24"/>
      <c r="H22" s="24"/>
      <c r="I22" s="24"/>
    </row>
    <row r="23" spans="1:9" ht="18" customHeight="1" x14ac:dyDescent="0.25">
      <c r="A23" s="35" t="s">
        <v>46</v>
      </c>
      <c r="B23" s="36"/>
      <c r="C23" s="40" t="s">
        <v>19</v>
      </c>
      <c r="D23" s="41" t="s">
        <v>19</v>
      </c>
      <c r="E23" s="42" t="s">
        <v>19</v>
      </c>
      <c r="F23" s="23"/>
    </row>
    <row r="24" spans="1:9" ht="18" customHeight="1" x14ac:dyDescent="0.25">
      <c r="A24" s="43" t="s">
        <v>47</v>
      </c>
      <c r="B24" s="44"/>
      <c r="C24" s="45" t="s">
        <v>48</v>
      </c>
      <c r="D24" s="46" t="str">
        <f>+C24</f>
        <v>01/04/21 to 31/03/22</v>
      </c>
      <c r="E24" s="47" t="s">
        <v>48</v>
      </c>
    </row>
    <row r="25" spans="1:9" ht="18" customHeight="1" x14ac:dyDescent="0.25">
      <c r="A25" s="43" t="s">
        <v>49</v>
      </c>
      <c r="B25" s="44"/>
      <c r="C25" s="45" t="s">
        <v>50</v>
      </c>
      <c r="D25" s="46" t="s">
        <v>51</v>
      </c>
      <c r="E25" s="47" t="s">
        <v>51</v>
      </c>
    </row>
    <row r="26" spans="1:9" ht="18" customHeight="1" x14ac:dyDescent="0.25">
      <c r="A26" s="48" t="s">
        <v>52</v>
      </c>
      <c r="B26" s="49"/>
      <c r="C26" s="50">
        <v>18373</v>
      </c>
      <c r="D26" s="51">
        <v>25738</v>
      </c>
      <c r="E26" s="52">
        <v>20469</v>
      </c>
    </row>
    <row r="27" spans="1:9" ht="18" customHeight="1" x14ac:dyDescent="0.25">
      <c r="A27" s="53" t="s">
        <v>53</v>
      </c>
      <c r="B27" s="54"/>
      <c r="C27" s="51"/>
      <c r="D27" s="51"/>
      <c r="E27" s="52"/>
    </row>
    <row r="28" spans="1:9" ht="18" customHeight="1" x14ac:dyDescent="0.25">
      <c r="A28" s="55" t="s">
        <v>54</v>
      </c>
      <c r="B28" s="4"/>
      <c r="C28" s="56">
        <v>2000000</v>
      </c>
      <c r="D28" s="57">
        <v>1000000</v>
      </c>
      <c r="E28" s="58">
        <v>400000</v>
      </c>
    </row>
    <row r="29" spans="1:9" ht="18" customHeight="1" x14ac:dyDescent="0.25">
      <c r="A29" s="55" t="s">
        <v>55</v>
      </c>
      <c r="B29" s="4"/>
      <c r="C29" s="56">
        <f>C28*0.5</f>
        <v>1000000</v>
      </c>
      <c r="D29" s="56">
        <f>D28*0.5</f>
        <v>500000</v>
      </c>
      <c r="E29" s="59">
        <f>E28*0.5</f>
        <v>200000</v>
      </c>
    </row>
    <row r="30" spans="1:9" ht="18" customHeight="1" x14ac:dyDescent="0.25">
      <c r="A30" s="55" t="s">
        <v>56</v>
      </c>
      <c r="B30" s="4"/>
      <c r="C30" s="56"/>
      <c r="D30" s="56">
        <v>-300000</v>
      </c>
      <c r="E30" s="59"/>
    </row>
    <row r="31" spans="1:9" ht="18" customHeight="1" x14ac:dyDescent="0.25">
      <c r="A31" s="55" t="s">
        <v>57</v>
      </c>
      <c r="B31" s="4"/>
      <c r="C31" s="56">
        <f>C28*1.5-C32</f>
        <v>2800000</v>
      </c>
      <c r="D31" s="56">
        <f>D28*1.5-D32</f>
        <v>1400000</v>
      </c>
      <c r="E31" s="59">
        <f>E28*1.5-E32</f>
        <v>560000</v>
      </c>
    </row>
    <row r="32" spans="1:9" ht="18" customHeight="1" x14ac:dyDescent="0.25">
      <c r="A32" s="55" t="s">
        <v>58</v>
      </c>
      <c r="B32" s="4"/>
      <c r="C32" s="56">
        <f>C28*0.1</f>
        <v>200000</v>
      </c>
      <c r="D32" s="56">
        <f>D28*0.1</f>
        <v>100000</v>
      </c>
      <c r="E32" s="59">
        <f>E28*0.1</f>
        <v>40000</v>
      </c>
    </row>
    <row r="33" spans="1:8" ht="18" customHeight="1" x14ac:dyDescent="0.25">
      <c r="A33" s="48" t="s">
        <v>59</v>
      </c>
      <c r="B33" s="21"/>
      <c r="C33" s="56">
        <v>-210000</v>
      </c>
      <c r="D33" s="56"/>
      <c r="E33" s="59"/>
    </row>
    <row r="34" spans="1:8" ht="18" customHeight="1" x14ac:dyDescent="0.25">
      <c r="A34" s="60" t="s">
        <v>60</v>
      </c>
      <c r="B34" s="4"/>
      <c r="C34" s="57"/>
      <c r="D34" s="56"/>
      <c r="E34" s="59"/>
    </row>
    <row r="35" spans="1:8" ht="18" customHeight="1" x14ac:dyDescent="0.25">
      <c r="A35" s="55" t="s">
        <v>61</v>
      </c>
      <c r="B35" s="4"/>
      <c r="C35" s="56">
        <v>200000</v>
      </c>
      <c r="D35" s="56">
        <v>120000</v>
      </c>
      <c r="E35" s="59">
        <v>150000</v>
      </c>
    </row>
    <row r="36" spans="1:8" ht="18" customHeight="1" x14ac:dyDescent="0.25">
      <c r="A36" s="55" t="s">
        <v>62</v>
      </c>
      <c r="B36" s="4"/>
      <c r="C36" s="56">
        <v>150000</v>
      </c>
      <c r="D36" s="56">
        <v>50000</v>
      </c>
      <c r="E36" s="59"/>
    </row>
    <row r="37" spans="1:8" ht="18" customHeight="1" x14ac:dyDescent="0.25">
      <c r="A37" s="55" t="s">
        <v>63</v>
      </c>
      <c r="B37" s="4"/>
      <c r="C37" s="56">
        <v>50000</v>
      </c>
      <c r="D37" s="56">
        <v>50000</v>
      </c>
      <c r="E37" s="59">
        <v>40000</v>
      </c>
    </row>
    <row r="38" spans="1:8" ht="18" customHeight="1" x14ac:dyDescent="0.25">
      <c r="A38" s="55" t="s">
        <v>64</v>
      </c>
      <c r="B38" s="4"/>
      <c r="C38" s="56">
        <f>+C32</f>
        <v>200000</v>
      </c>
      <c r="D38" s="56">
        <f>+D32</f>
        <v>100000</v>
      </c>
      <c r="E38" s="59">
        <f>+E32</f>
        <v>40000</v>
      </c>
    </row>
    <row r="39" spans="1:8" ht="18" customHeight="1" x14ac:dyDescent="0.25">
      <c r="A39" s="61" t="s">
        <v>65</v>
      </c>
      <c r="B39" s="62"/>
      <c r="C39" s="56">
        <f>C31*0.01</f>
        <v>28000</v>
      </c>
      <c r="D39" s="63"/>
      <c r="E39" s="64"/>
    </row>
    <row r="40" spans="1:8" ht="18" customHeight="1" x14ac:dyDescent="0.25">
      <c r="A40" s="65" t="s">
        <v>66</v>
      </c>
      <c r="B40" s="66"/>
      <c r="C40" s="66"/>
      <c r="D40" s="66"/>
      <c r="E40" s="67"/>
    </row>
    <row r="41" spans="1:8" ht="18" customHeight="1" x14ac:dyDescent="0.25">
      <c r="A41" s="65" t="s">
        <v>67</v>
      </c>
      <c r="B41" s="66"/>
      <c r="C41" s="66"/>
      <c r="D41" s="66"/>
      <c r="E41" s="67"/>
    </row>
    <row r="42" spans="1:8" ht="18" customHeight="1" x14ac:dyDescent="0.25">
      <c r="A42" s="68" t="s">
        <v>68</v>
      </c>
      <c r="B42" s="69"/>
      <c r="C42" s="69"/>
      <c r="D42" s="69"/>
      <c r="E42" s="70"/>
    </row>
    <row r="43" spans="1:8" ht="18" customHeight="1" x14ac:dyDescent="0.25">
      <c r="A43" s="68" t="s">
        <v>69</v>
      </c>
      <c r="B43" s="69"/>
      <c r="C43" s="69"/>
      <c r="D43" s="69"/>
      <c r="E43" s="70"/>
    </row>
    <row r="44" spans="1:8" ht="17.100000000000001" customHeight="1" x14ac:dyDescent="0.25">
      <c r="A44" s="71" t="s">
        <v>70</v>
      </c>
      <c r="B44" s="72"/>
      <c r="C44" s="73" t="s">
        <v>71</v>
      </c>
      <c r="D44" s="54" t="s">
        <v>72</v>
      </c>
      <c r="E44" s="10"/>
    </row>
    <row r="45" spans="1:8" ht="17.100000000000001" customHeight="1" x14ac:dyDescent="0.25">
      <c r="A45" s="74" t="s">
        <v>73</v>
      </c>
      <c r="B45" s="75"/>
      <c r="C45" s="76" t="s">
        <v>74</v>
      </c>
      <c r="D45" s="77" t="s">
        <v>72</v>
      </c>
      <c r="E45" s="14"/>
    </row>
    <row r="46" spans="1:8" ht="17.100000000000001" customHeight="1" thickBot="1" x14ac:dyDescent="0.3">
      <c r="A46" s="78" t="s">
        <v>75</v>
      </c>
      <c r="B46" s="79"/>
      <c r="C46" s="80" t="s">
        <v>76</v>
      </c>
      <c r="D46" s="81" t="s">
        <v>72</v>
      </c>
      <c r="E46" s="82"/>
    </row>
    <row r="47" spans="1:8" ht="17.100000000000001" customHeight="1" thickBot="1" x14ac:dyDescent="0.3">
      <c r="A47" s="83"/>
      <c r="B47" s="84"/>
      <c r="C47" s="85"/>
      <c r="D47" s="77"/>
    </row>
    <row r="48" spans="1:8" ht="18" customHeight="1" x14ac:dyDescent="0.25">
      <c r="A48" s="86" t="s">
        <v>77</v>
      </c>
      <c r="B48" s="87"/>
      <c r="C48" s="88" t="s">
        <v>78</v>
      </c>
      <c r="D48" s="89"/>
      <c r="E48" s="88" t="s">
        <v>79</v>
      </c>
      <c r="F48" s="89"/>
      <c r="G48" s="88" t="s">
        <v>80</v>
      </c>
      <c r="H48" s="89"/>
    </row>
    <row r="49" spans="1:8" ht="18" customHeight="1" x14ac:dyDescent="0.25">
      <c r="A49" s="90"/>
      <c r="B49" s="91"/>
      <c r="C49" s="92" t="s">
        <v>81</v>
      </c>
      <c r="D49" s="93" t="s">
        <v>82</v>
      </c>
      <c r="E49" s="92" t="s">
        <v>81</v>
      </c>
      <c r="F49" s="93" t="s">
        <v>82</v>
      </c>
      <c r="G49" s="92" t="s">
        <v>81</v>
      </c>
      <c r="H49" s="93" t="s">
        <v>82</v>
      </c>
    </row>
    <row r="50" spans="1:8" ht="20.100000000000001" customHeight="1" x14ac:dyDescent="0.25">
      <c r="A50" s="35" t="s">
        <v>83</v>
      </c>
      <c r="B50" s="4"/>
      <c r="C50" s="94">
        <v>2000000</v>
      </c>
      <c r="D50" s="95">
        <f>+C50</f>
        <v>2000000</v>
      </c>
      <c r="E50" s="94">
        <v>1000000</v>
      </c>
      <c r="F50" s="95">
        <f>+E50</f>
        <v>1000000</v>
      </c>
      <c r="G50" s="94">
        <v>400000</v>
      </c>
      <c r="H50" s="95">
        <f>+G50</f>
        <v>400000</v>
      </c>
    </row>
    <row r="51" spans="1:8" ht="20.100000000000001" customHeight="1" x14ac:dyDescent="0.25">
      <c r="A51" s="35" t="s">
        <v>55</v>
      </c>
      <c r="B51" s="4"/>
      <c r="C51" s="94">
        <f>C50*0.5</f>
        <v>1000000</v>
      </c>
      <c r="D51" s="95">
        <f t="shared" ref="D51:F53" si="0">+C51</f>
        <v>1000000</v>
      </c>
      <c r="E51" s="94">
        <f>E50*0.5</f>
        <v>500000</v>
      </c>
      <c r="F51" s="95">
        <f t="shared" si="0"/>
        <v>500000</v>
      </c>
      <c r="G51" s="94">
        <f>G50*0.5</f>
        <v>200000</v>
      </c>
      <c r="H51" s="95">
        <f t="shared" ref="H51:H53" si="1">+G51</f>
        <v>200000</v>
      </c>
    </row>
    <row r="52" spans="1:8" ht="20.100000000000001" customHeight="1" x14ac:dyDescent="0.25">
      <c r="A52" s="35" t="s">
        <v>57</v>
      </c>
      <c r="B52" s="4"/>
      <c r="C52" s="94">
        <f>C50*1.5-C53</f>
        <v>2800000</v>
      </c>
      <c r="D52" s="95">
        <f t="shared" si="0"/>
        <v>2800000</v>
      </c>
      <c r="E52" s="94">
        <f>E50*1.5-E53</f>
        <v>1400000</v>
      </c>
      <c r="F52" s="95">
        <f t="shared" si="0"/>
        <v>1400000</v>
      </c>
      <c r="G52" s="94">
        <f>G50*1.5-G53</f>
        <v>560000</v>
      </c>
      <c r="H52" s="95">
        <f t="shared" si="1"/>
        <v>560000</v>
      </c>
    </row>
    <row r="53" spans="1:8" ht="20.100000000000001" customHeight="1" thickBot="1" x14ac:dyDescent="0.3">
      <c r="A53" s="96" t="s">
        <v>58</v>
      </c>
      <c r="B53" s="97"/>
      <c r="C53" s="98">
        <f>C50*0.1</f>
        <v>200000</v>
      </c>
      <c r="D53" s="99">
        <f t="shared" si="0"/>
        <v>200000</v>
      </c>
      <c r="E53" s="98">
        <f>E50*0.1</f>
        <v>100000</v>
      </c>
      <c r="F53" s="99">
        <f t="shared" si="0"/>
        <v>100000</v>
      </c>
      <c r="G53" s="98">
        <f>G50*0.1</f>
        <v>40000</v>
      </c>
      <c r="H53" s="99">
        <f t="shared" si="1"/>
        <v>40000</v>
      </c>
    </row>
    <row r="54" spans="1:8" ht="20.100000000000001" customHeight="1" x14ac:dyDescent="0.25">
      <c r="A54" s="35" t="s">
        <v>84</v>
      </c>
      <c r="B54" s="4"/>
      <c r="C54" s="94">
        <f t="shared" ref="C54:H54" si="2">SUM(C50:C53)</f>
        <v>6000000</v>
      </c>
      <c r="D54" s="95">
        <f t="shared" si="2"/>
        <v>6000000</v>
      </c>
      <c r="E54" s="94">
        <f t="shared" si="2"/>
        <v>3000000</v>
      </c>
      <c r="F54" s="95">
        <f t="shared" si="2"/>
        <v>3000000</v>
      </c>
      <c r="G54" s="94">
        <f t="shared" si="2"/>
        <v>1200000</v>
      </c>
      <c r="H54" s="95">
        <f t="shared" si="2"/>
        <v>1200000</v>
      </c>
    </row>
    <row r="55" spans="1:8" ht="20.100000000000001" customHeight="1" x14ac:dyDescent="0.25">
      <c r="A55" s="35" t="s">
        <v>85</v>
      </c>
      <c r="B55" s="4"/>
      <c r="C55" s="100"/>
      <c r="D55" s="101"/>
      <c r="E55" s="100">
        <v>-300000</v>
      </c>
      <c r="F55" s="101"/>
      <c r="G55" s="100"/>
      <c r="H55" s="101"/>
    </row>
    <row r="56" spans="1:8" ht="20.100000000000001" customHeight="1" thickBot="1" x14ac:dyDescent="0.3">
      <c r="A56" s="96" t="s">
        <v>86</v>
      </c>
      <c r="B56" s="97"/>
      <c r="C56" s="102">
        <v>-50000</v>
      </c>
      <c r="D56" s="103"/>
      <c r="E56" s="102">
        <v>-50000</v>
      </c>
      <c r="F56" s="103"/>
      <c r="G56" s="102">
        <v>-50000</v>
      </c>
      <c r="H56" s="103"/>
    </row>
    <row r="57" spans="1:8" ht="20.100000000000001" customHeight="1" x14ac:dyDescent="0.25">
      <c r="A57" s="35" t="s">
        <v>87</v>
      </c>
      <c r="B57" s="4"/>
      <c r="C57" s="94">
        <f>C54+C55+C56</f>
        <v>5950000</v>
      </c>
      <c r="D57" s="95">
        <f>SUM(D54:D56)</f>
        <v>6000000</v>
      </c>
      <c r="E57" s="94">
        <f>E54+E55+E56</f>
        <v>2650000</v>
      </c>
      <c r="F57" s="95">
        <f>SUM(F54:F56)</f>
        <v>3000000</v>
      </c>
      <c r="G57" s="94">
        <f>G54+G55+G56</f>
        <v>1150000</v>
      </c>
      <c r="H57" s="95">
        <f>SUM(H54:H56)</f>
        <v>1200000</v>
      </c>
    </row>
    <row r="58" spans="1:8" ht="20.100000000000001" customHeight="1" x14ac:dyDescent="0.25">
      <c r="A58" s="35" t="s">
        <v>88</v>
      </c>
      <c r="B58" s="4"/>
      <c r="C58" s="100">
        <v>-200000</v>
      </c>
      <c r="D58" s="95"/>
      <c r="E58" s="94"/>
      <c r="F58" s="95"/>
      <c r="G58" s="94"/>
      <c r="H58" s="95"/>
    </row>
    <row r="59" spans="1:8" ht="20.100000000000001" customHeight="1" thickBot="1" x14ac:dyDescent="0.3">
      <c r="A59" s="104" t="s">
        <v>89</v>
      </c>
      <c r="B59" s="105"/>
      <c r="C59" s="106">
        <f>C57+C58</f>
        <v>5750000</v>
      </c>
      <c r="D59" s="107">
        <f>SUM(D57:D58)</f>
        <v>6000000</v>
      </c>
      <c r="E59" s="106">
        <f>E57+E58</f>
        <v>2650000</v>
      </c>
      <c r="F59" s="107">
        <f>SUM(F57:F58)</f>
        <v>3000000</v>
      </c>
      <c r="G59" s="106">
        <f>G57+G58</f>
        <v>1150000</v>
      </c>
      <c r="H59" s="107">
        <f>SUM(H57:H58)</f>
        <v>1200000</v>
      </c>
    </row>
    <row r="60" spans="1:8" ht="20.100000000000001" customHeight="1" x14ac:dyDescent="0.25">
      <c r="A60" s="108" t="s">
        <v>90</v>
      </c>
      <c r="B60" s="109"/>
      <c r="C60" s="110"/>
      <c r="D60" s="111"/>
      <c r="E60" s="110"/>
      <c r="F60" s="111"/>
      <c r="G60" s="110"/>
      <c r="H60" s="111"/>
    </row>
    <row r="61" spans="1:8" ht="20.100000000000001" customHeight="1" x14ac:dyDescent="0.25">
      <c r="A61" s="112" t="s">
        <v>91</v>
      </c>
      <c r="B61" s="4"/>
      <c r="C61" s="113">
        <f>+C35</f>
        <v>200000</v>
      </c>
      <c r="D61" s="114"/>
      <c r="E61" s="113">
        <f>+D35</f>
        <v>120000</v>
      </c>
      <c r="F61" s="114"/>
      <c r="G61" s="113">
        <f>+E35</f>
        <v>150000</v>
      </c>
      <c r="H61" s="95"/>
    </row>
    <row r="62" spans="1:8" ht="20.100000000000001" customHeight="1" x14ac:dyDescent="0.25">
      <c r="A62" s="115" t="s">
        <v>62</v>
      </c>
      <c r="B62" s="21"/>
      <c r="C62" s="116">
        <v>200000</v>
      </c>
      <c r="D62" s="117"/>
      <c r="E62" s="116">
        <v>50000</v>
      </c>
      <c r="F62" s="117"/>
      <c r="G62" s="116"/>
      <c r="H62" s="58"/>
    </row>
    <row r="63" spans="1:8" ht="20.100000000000001" customHeight="1" x14ac:dyDescent="0.25">
      <c r="A63" s="118" t="s">
        <v>92</v>
      </c>
      <c r="B63" s="119" t="s">
        <v>93</v>
      </c>
      <c r="C63" s="120">
        <v>150000</v>
      </c>
      <c r="D63" s="95"/>
      <c r="E63" s="120">
        <v>150000</v>
      </c>
      <c r="F63" s="95"/>
      <c r="G63" s="120">
        <v>150000</v>
      </c>
      <c r="H63" s="95"/>
    </row>
    <row r="64" spans="1:8" ht="20.100000000000001" customHeight="1" x14ac:dyDescent="0.25">
      <c r="A64" s="118" t="s">
        <v>63</v>
      </c>
      <c r="B64" s="4"/>
      <c r="C64" s="94">
        <v>50000</v>
      </c>
      <c r="D64" s="95"/>
      <c r="E64" s="94">
        <v>50000</v>
      </c>
      <c r="F64" s="95"/>
      <c r="G64" s="94">
        <v>40000</v>
      </c>
      <c r="H64" s="95"/>
    </row>
    <row r="65" spans="1:8" ht="20.100000000000001" customHeight="1" x14ac:dyDescent="0.25">
      <c r="A65" s="118" t="s">
        <v>64</v>
      </c>
      <c r="B65" s="4"/>
      <c r="C65" s="94">
        <f>+C53</f>
        <v>200000</v>
      </c>
      <c r="D65" s="95">
        <f>+C65</f>
        <v>200000</v>
      </c>
      <c r="E65" s="94">
        <f>+E53</f>
        <v>100000</v>
      </c>
      <c r="F65" s="95">
        <f>+E65</f>
        <v>100000</v>
      </c>
      <c r="G65" s="94">
        <f>+G53</f>
        <v>40000</v>
      </c>
      <c r="H65" s="95">
        <f>+G65</f>
        <v>40000</v>
      </c>
    </row>
    <row r="66" spans="1:8" ht="20.100000000000001" customHeight="1" x14ac:dyDescent="0.25">
      <c r="A66" s="118" t="s">
        <v>94</v>
      </c>
      <c r="B66" s="4"/>
      <c r="C66" s="94">
        <f>C52*0.01</f>
        <v>28000</v>
      </c>
      <c r="D66" s="95"/>
      <c r="E66" s="94"/>
      <c r="F66" s="95"/>
      <c r="G66" s="94"/>
      <c r="H66" s="95"/>
    </row>
    <row r="67" spans="1:8" ht="20.100000000000001" customHeight="1" thickBot="1" x14ac:dyDescent="0.3">
      <c r="A67" s="121" t="s">
        <v>95</v>
      </c>
      <c r="B67" s="105"/>
      <c r="C67" s="106">
        <f>SUM(C63:C66)</f>
        <v>428000</v>
      </c>
      <c r="D67" s="107">
        <f>SUM(D60:D66)</f>
        <v>200000</v>
      </c>
      <c r="E67" s="106">
        <f>SUM(E63:E66)</f>
        <v>300000</v>
      </c>
      <c r="F67" s="107">
        <f>SUM(F60:F66)</f>
        <v>100000</v>
      </c>
      <c r="G67" s="106">
        <f>SUM(G63:G66)</f>
        <v>230000</v>
      </c>
      <c r="H67" s="107">
        <f>SUM(H60:H66)</f>
        <v>40000</v>
      </c>
    </row>
    <row r="68" spans="1:8" ht="20.100000000000001" customHeight="1" x14ac:dyDescent="0.25">
      <c r="A68" s="122"/>
      <c r="B68" s="123" t="s">
        <v>96</v>
      </c>
      <c r="C68" s="120">
        <f>C59-C67</f>
        <v>5322000</v>
      </c>
      <c r="D68" s="124">
        <f>D59-D67</f>
        <v>5800000</v>
      </c>
      <c r="E68" s="120">
        <f t="shared" ref="E68" si="3">E59-E67</f>
        <v>2350000</v>
      </c>
      <c r="F68" s="124">
        <f>F59-F67</f>
        <v>2900000</v>
      </c>
      <c r="G68" s="120">
        <f t="shared" ref="G68" si="4">G59-G67</f>
        <v>920000</v>
      </c>
      <c r="H68" s="124">
        <f>H59-H67</f>
        <v>1160000</v>
      </c>
    </row>
    <row r="69" spans="1:8" ht="20.100000000000001" customHeight="1" x14ac:dyDescent="0.25">
      <c r="A69" s="55" t="s">
        <v>97</v>
      </c>
      <c r="B69" s="4"/>
      <c r="C69" s="94">
        <f>10000+100000+(C68-1000000)*0.3</f>
        <v>1406600</v>
      </c>
      <c r="D69" s="125">
        <f>IF(D68&gt;1500000, 187500+(D68-1500000)*0.3, IF(D68&gt;1250000, 125000+(D68-1250000)*0.25, IF(D68&gt;1000000, 75000+(D68-1000000)*0.2, IF(D68&gt;750000, 37500+(D68-750000)*0.15, IF(D68&gt;500000, 12500+(D68-500000)*0.1, IF(D68&gt;250000, 0+(D68-250000)*0.05,0))))))</f>
        <v>1477500</v>
      </c>
      <c r="E69" s="94">
        <f>12500+100000+(E68-1000000)*0.3</f>
        <v>517500</v>
      </c>
      <c r="F69" s="125">
        <f>IF(F68&gt;1500000, 187500+(F68-1500000)*0.3, IF(F68&gt;1250000, 125000+(F68-1250000)*0.25, IF(F68&gt;1000000, 75000+(F68-1000000)*0.2, IF(F68&gt;750000, 37500+(F68-750000)*0.15, IF(F68&gt;500000, 12500+(F68-500000)*0.1, IF(F68&gt;250000, 0+(F68-250000)*0.05,0))))))</f>
        <v>607500</v>
      </c>
      <c r="G69" s="94">
        <f>10000+(G68-500000)*0.2</f>
        <v>94000</v>
      </c>
      <c r="H69" s="125">
        <f>IF(H68&gt;1500000, 187500+(H68-1500000)*0.3, IF(H68&gt;1250000, 125000+(H68-1250000)*0.25, IF(H68&gt;1000000, 75000+(H68-1000000)*0.2, IF(H68&gt;750000, 37500+(H68-750000)*0.15, IF(H68&gt;500000, 12500+(H68-500000)*0.1, IF(H68&gt;250000, 0+(H68-250000)*0.05,0))))))</f>
        <v>107000</v>
      </c>
    </row>
    <row r="70" spans="1:8" ht="20.100000000000001" customHeight="1" x14ac:dyDescent="0.25">
      <c r="A70" s="55" t="s">
        <v>98</v>
      </c>
      <c r="B70" s="4"/>
      <c r="C70" s="94">
        <f>C69*0.1</f>
        <v>140660</v>
      </c>
      <c r="D70" s="125">
        <f>D69*10%</f>
        <v>147750</v>
      </c>
      <c r="E70" s="94"/>
      <c r="F70" s="124"/>
      <c r="G70" s="94"/>
      <c r="H70" s="124"/>
    </row>
    <row r="71" spans="1:8" ht="20.100000000000001" customHeight="1" x14ac:dyDescent="0.25">
      <c r="A71" s="55" t="s">
        <v>99</v>
      </c>
      <c r="B71" s="4"/>
      <c r="C71" s="94">
        <f>ROUND((C69+C70)*0.04,0)</f>
        <v>61890</v>
      </c>
      <c r="D71" s="124">
        <f>ROUND((D69+D70)*4%,0)</f>
        <v>65010</v>
      </c>
      <c r="E71" s="94">
        <f t="shared" ref="E71" si="5">ROUND((E69+E70)*0.04,0)</f>
        <v>20700</v>
      </c>
      <c r="F71" s="124">
        <f>ROUND((F69+F70)*4%,0)</f>
        <v>24300</v>
      </c>
      <c r="G71" s="94">
        <f t="shared" ref="G71" si="6">ROUND((G69+G70)*0.04,0)</f>
        <v>3760</v>
      </c>
      <c r="H71" s="124">
        <f>ROUND((H69+H70)*4%,0)</f>
        <v>4280</v>
      </c>
    </row>
    <row r="72" spans="1:8" ht="20.100000000000001" customHeight="1" thickBot="1" x14ac:dyDescent="0.3">
      <c r="A72" s="126" t="s">
        <v>100</v>
      </c>
      <c r="B72" s="127"/>
      <c r="C72" s="128">
        <f t="shared" ref="C72:H72" si="7">SUM(C69:C71)</f>
        <v>1609150</v>
      </c>
      <c r="D72" s="129">
        <f t="shared" si="7"/>
        <v>1690260</v>
      </c>
      <c r="E72" s="128">
        <f t="shared" si="7"/>
        <v>538200</v>
      </c>
      <c r="F72" s="129">
        <f t="shared" si="7"/>
        <v>631800</v>
      </c>
      <c r="G72" s="128">
        <f t="shared" si="7"/>
        <v>97760</v>
      </c>
      <c r="H72" s="129">
        <f t="shared" si="7"/>
        <v>111280</v>
      </c>
    </row>
    <row r="73" spans="1:8" ht="20.100000000000001" customHeight="1" thickTop="1" thickBot="1" x14ac:dyDescent="0.3">
      <c r="A73" s="23"/>
      <c r="B73" s="24"/>
      <c r="C73" s="130"/>
      <c r="E73" s="130"/>
      <c r="G73" s="130"/>
    </row>
    <row r="74" spans="1:8" ht="20.100000000000001" customHeight="1" x14ac:dyDescent="0.25">
      <c r="A74" s="131">
        <v>44592</v>
      </c>
      <c r="B74" s="132" t="s">
        <v>101</v>
      </c>
      <c r="C74" s="133" t="s">
        <v>102</v>
      </c>
      <c r="D74" s="133" t="s">
        <v>103</v>
      </c>
      <c r="E74" s="133" t="s">
        <v>104</v>
      </c>
      <c r="F74" s="133" t="s">
        <v>105</v>
      </c>
      <c r="G74" s="134" t="s">
        <v>106</v>
      </c>
      <c r="H74" s="135"/>
    </row>
    <row r="75" spans="1:8" ht="20.100000000000001" customHeight="1" x14ac:dyDescent="0.25">
      <c r="A75" s="136" t="str">
        <f>+C20</f>
        <v xml:space="preserve">Chandra Babu </v>
      </c>
      <c r="B75" s="137">
        <f>C54/12</f>
        <v>500000</v>
      </c>
      <c r="C75" s="138" t="s">
        <v>107</v>
      </c>
      <c r="D75" s="63">
        <f>ROUND(C69/12,0)</f>
        <v>117217</v>
      </c>
      <c r="E75" s="63">
        <f>ROUND(C70/12,0)</f>
        <v>11722</v>
      </c>
      <c r="F75" s="63">
        <f>ROUND(C71/12,0)</f>
        <v>5158</v>
      </c>
      <c r="G75" s="64">
        <f>SUM(D75:F75)</f>
        <v>134097</v>
      </c>
    </row>
    <row r="76" spans="1:8" ht="20.100000000000001" customHeight="1" x14ac:dyDescent="0.25">
      <c r="A76" s="136" t="str">
        <f>+D20</f>
        <v>Rahul Baba</v>
      </c>
      <c r="B76" s="137">
        <f>E54/12</f>
        <v>250000</v>
      </c>
      <c r="C76" s="138" t="s">
        <v>107</v>
      </c>
      <c r="D76" s="63">
        <f>ROUND(E69/12,0)</f>
        <v>43125</v>
      </c>
      <c r="E76" s="63">
        <f>ROUND(E70/12,0)</f>
        <v>0</v>
      </c>
      <c r="F76" s="63">
        <f>ROUND(E71/12,0)</f>
        <v>1725</v>
      </c>
      <c r="G76" s="64">
        <f t="shared" ref="G76:G77" si="8">SUM(D76:F76)</f>
        <v>44850</v>
      </c>
    </row>
    <row r="77" spans="1:8" ht="20.100000000000001" customHeight="1" x14ac:dyDescent="0.25">
      <c r="A77" s="136" t="str">
        <f>+E20</f>
        <v>Maya Baby</v>
      </c>
      <c r="B77" s="137">
        <f>G54/12</f>
        <v>100000</v>
      </c>
      <c r="C77" s="138" t="s">
        <v>107</v>
      </c>
      <c r="D77" s="63">
        <f>ROUND(G69/12,0)</f>
        <v>7833</v>
      </c>
      <c r="E77" s="63">
        <f>ROUND(G70/12,0)</f>
        <v>0</v>
      </c>
      <c r="F77" s="63">
        <f>ROUND(G71/12,0)</f>
        <v>313</v>
      </c>
      <c r="G77" s="64">
        <f t="shared" si="8"/>
        <v>8146</v>
      </c>
    </row>
    <row r="78" spans="1:8" ht="24.9" customHeight="1" thickBot="1" x14ac:dyDescent="0.3">
      <c r="A78" s="139" t="str">
        <f>+A44</f>
        <v>BSR 0510308 on 07/02/2022</v>
      </c>
      <c r="B78" s="140"/>
      <c r="C78" s="141" t="str">
        <f>+C44</f>
        <v>Challan No. 00123</v>
      </c>
      <c r="D78" s="142">
        <f>SUM(D75:D77)</f>
        <v>168175</v>
      </c>
      <c r="E78" s="142">
        <f t="shared" ref="E78:F78" si="9">SUM(E75:E77)</f>
        <v>11722</v>
      </c>
      <c r="F78" s="142">
        <f t="shared" si="9"/>
        <v>7196</v>
      </c>
      <c r="G78" s="143">
        <f>SUM(G75:G77)</f>
        <v>187093</v>
      </c>
    </row>
    <row r="79" spans="1:8" ht="20.100000000000001" customHeight="1" thickTop="1" x14ac:dyDescent="0.25">
      <c r="A79" s="144">
        <v>44620</v>
      </c>
      <c r="B79" s="145" t="s">
        <v>101</v>
      </c>
      <c r="C79" s="146" t="s">
        <v>102</v>
      </c>
      <c r="D79" s="147" t="s">
        <v>103</v>
      </c>
      <c r="E79" s="147" t="s">
        <v>104</v>
      </c>
      <c r="F79" s="147" t="s">
        <v>105</v>
      </c>
      <c r="G79" s="148" t="s">
        <v>106</v>
      </c>
    </row>
    <row r="80" spans="1:8" ht="20.100000000000001" customHeight="1" x14ac:dyDescent="0.25">
      <c r="A80" s="136" t="str">
        <f>+A75</f>
        <v xml:space="preserve">Chandra Babu </v>
      </c>
      <c r="B80" s="137">
        <f t="shared" ref="B80:B82" si="10">+B75</f>
        <v>500000</v>
      </c>
      <c r="C80" s="138" t="s">
        <v>107</v>
      </c>
      <c r="D80" s="63">
        <f t="shared" ref="D80:F82" si="11">+D75</f>
        <v>117217</v>
      </c>
      <c r="E80" s="63">
        <f t="shared" si="11"/>
        <v>11722</v>
      </c>
      <c r="F80" s="63">
        <f t="shared" si="11"/>
        <v>5158</v>
      </c>
      <c r="G80" s="64">
        <f>SUM(D80:F80)</f>
        <v>134097</v>
      </c>
    </row>
    <row r="81" spans="1:7" ht="20.100000000000001" customHeight="1" x14ac:dyDescent="0.25">
      <c r="A81" s="136" t="str">
        <f t="shared" ref="A81:A82" si="12">+A76</f>
        <v>Rahul Baba</v>
      </c>
      <c r="B81" s="137">
        <f t="shared" si="10"/>
        <v>250000</v>
      </c>
      <c r="C81" s="138" t="s">
        <v>107</v>
      </c>
      <c r="D81" s="63">
        <f t="shared" si="11"/>
        <v>43125</v>
      </c>
      <c r="E81" s="63">
        <f t="shared" si="11"/>
        <v>0</v>
      </c>
      <c r="F81" s="63">
        <f t="shared" si="11"/>
        <v>1725</v>
      </c>
      <c r="G81" s="64">
        <f t="shared" ref="G81:G82" si="13">SUM(D81:F81)</f>
        <v>44850</v>
      </c>
    </row>
    <row r="82" spans="1:7" ht="20.100000000000001" customHeight="1" x14ac:dyDescent="0.25">
      <c r="A82" s="136" t="str">
        <f t="shared" si="12"/>
        <v>Maya Baby</v>
      </c>
      <c r="B82" s="137">
        <f t="shared" si="10"/>
        <v>100000</v>
      </c>
      <c r="C82" s="138" t="s">
        <v>107</v>
      </c>
      <c r="D82" s="63">
        <f t="shared" si="11"/>
        <v>7833</v>
      </c>
      <c r="E82" s="63">
        <f t="shared" si="11"/>
        <v>0</v>
      </c>
      <c r="F82" s="63">
        <f t="shared" si="11"/>
        <v>313</v>
      </c>
      <c r="G82" s="64">
        <f t="shared" si="13"/>
        <v>8146</v>
      </c>
    </row>
    <row r="83" spans="1:7" ht="24.9" customHeight="1" thickBot="1" x14ac:dyDescent="0.3">
      <c r="A83" s="139" t="str">
        <f>+A45</f>
        <v>BSR 0510308 on 07/03/2022</v>
      </c>
      <c r="B83" s="140"/>
      <c r="C83" s="141" t="str">
        <f>+C45</f>
        <v>Challan No. 00456</v>
      </c>
      <c r="D83" s="142">
        <f>SUM(D80:D82)</f>
        <v>168175</v>
      </c>
      <c r="E83" s="142">
        <f t="shared" ref="E83:F83" si="14">SUM(E80:E82)</f>
        <v>11722</v>
      </c>
      <c r="F83" s="142">
        <f t="shared" si="14"/>
        <v>7196</v>
      </c>
      <c r="G83" s="143">
        <f>SUM(G80:G82)</f>
        <v>187093</v>
      </c>
    </row>
    <row r="84" spans="1:7" ht="20.100000000000001" customHeight="1" thickTop="1" x14ac:dyDescent="0.25">
      <c r="A84" s="144">
        <v>44651</v>
      </c>
      <c r="B84" s="145" t="s">
        <v>101</v>
      </c>
      <c r="C84" s="146" t="s">
        <v>102</v>
      </c>
      <c r="D84" s="147" t="s">
        <v>103</v>
      </c>
      <c r="E84" s="147" t="s">
        <v>104</v>
      </c>
      <c r="F84" s="147" t="s">
        <v>105</v>
      </c>
      <c r="G84" s="148" t="s">
        <v>106</v>
      </c>
    </row>
    <row r="85" spans="1:7" ht="20.100000000000001" customHeight="1" x14ac:dyDescent="0.25">
      <c r="A85" s="136" t="str">
        <f>+A80</f>
        <v xml:space="preserve">Chandra Babu </v>
      </c>
      <c r="B85" s="137">
        <f>+B75</f>
        <v>500000</v>
      </c>
      <c r="C85" s="138" t="s">
        <v>107</v>
      </c>
      <c r="D85" s="63">
        <f t="shared" ref="D85:F87" si="15">+D80</f>
        <v>117217</v>
      </c>
      <c r="E85" s="63">
        <f t="shared" si="15"/>
        <v>11722</v>
      </c>
      <c r="F85" s="63">
        <f t="shared" si="15"/>
        <v>5158</v>
      </c>
      <c r="G85" s="64">
        <f>SUM(D85:F85)</f>
        <v>134097</v>
      </c>
    </row>
    <row r="86" spans="1:7" ht="20.100000000000001" customHeight="1" x14ac:dyDescent="0.25">
      <c r="A86" s="136" t="str">
        <f t="shared" ref="A86:A87" si="16">+A81</f>
        <v>Rahul Baba</v>
      </c>
      <c r="B86" s="137">
        <f>+B76</f>
        <v>250000</v>
      </c>
      <c r="C86" s="138" t="s">
        <v>107</v>
      </c>
      <c r="D86" s="63">
        <f t="shared" si="15"/>
        <v>43125</v>
      </c>
      <c r="E86" s="63">
        <f t="shared" si="15"/>
        <v>0</v>
      </c>
      <c r="F86" s="63">
        <f t="shared" si="15"/>
        <v>1725</v>
      </c>
      <c r="G86" s="64">
        <f t="shared" ref="G86:G87" si="17">SUM(D86:F86)</f>
        <v>44850</v>
      </c>
    </row>
    <row r="87" spans="1:7" ht="20.100000000000001" customHeight="1" x14ac:dyDescent="0.25">
      <c r="A87" s="136" t="str">
        <f t="shared" si="16"/>
        <v>Maya Baby</v>
      </c>
      <c r="B87" s="137">
        <f>+B77</f>
        <v>100000</v>
      </c>
      <c r="C87" s="138" t="s">
        <v>107</v>
      </c>
      <c r="D87" s="63">
        <f t="shared" si="15"/>
        <v>7833</v>
      </c>
      <c r="E87" s="63">
        <f t="shared" si="15"/>
        <v>0</v>
      </c>
      <c r="F87" s="63">
        <f t="shared" si="15"/>
        <v>313</v>
      </c>
      <c r="G87" s="64">
        <f t="shared" si="17"/>
        <v>8146</v>
      </c>
    </row>
    <row r="88" spans="1:7" ht="24.9" customHeight="1" thickBot="1" x14ac:dyDescent="0.3">
      <c r="A88" s="139" t="str">
        <f>+A46</f>
        <v>BSR 0510308 on 30/04/2022</v>
      </c>
      <c r="B88" s="140"/>
      <c r="C88" s="141" t="str">
        <f>+C46</f>
        <v>Challan No. 00789</v>
      </c>
      <c r="D88" s="142">
        <f>SUM(D85:D87)</f>
        <v>168175</v>
      </c>
      <c r="E88" s="142">
        <f>SUM(E85:E87)</f>
        <v>11722</v>
      </c>
      <c r="F88" s="142">
        <f>SUM(F85:F87)</f>
        <v>7196</v>
      </c>
      <c r="G88" s="143">
        <f>SUM(G85:G87)</f>
        <v>187093</v>
      </c>
    </row>
    <row r="89" spans="1:7" ht="20.100000000000001" customHeight="1" thickTop="1" x14ac:dyDescent="0.25"/>
  </sheetData>
  <mergeCells count="16">
    <mergeCell ref="G48:H48"/>
    <mergeCell ref="A78:B78"/>
    <mergeCell ref="A83:B83"/>
    <mergeCell ref="A88:B88"/>
    <mergeCell ref="A43:E43"/>
    <mergeCell ref="A44:B44"/>
    <mergeCell ref="A45:B45"/>
    <mergeCell ref="A46:B46"/>
    <mergeCell ref="C48:D48"/>
    <mergeCell ref="E48:F48"/>
    <mergeCell ref="A1:E1"/>
    <mergeCell ref="A24:B24"/>
    <mergeCell ref="A25:B25"/>
    <mergeCell ref="A40:E40"/>
    <mergeCell ref="A41:E41"/>
    <mergeCell ref="A42:E42"/>
  </mergeCells>
  <printOptions horizontalCentered="1" verticalCentered="1"/>
  <pageMargins left="0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2404</vt:lpstr>
      <vt:lpstr>'2404'!Print_Area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2022-03-27T02:35:01Z</dcterms:created>
  <dcterms:modified xsi:type="dcterms:W3CDTF">2022-03-27T02:35:50Z</dcterms:modified>
</cp:coreProperties>
</file>