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8_{ADCB21E2-1DE6-4475-8F9E-296A1A07D83B}" xr6:coauthVersionLast="47" xr6:coauthVersionMax="47" xr10:uidLastSave="{00000000-0000-0000-0000-000000000000}"/>
  <bookViews>
    <workbookView xWindow="-108" yWindow="-108" windowWidth="23256" windowHeight="12720" xr2:uid="{5C55C08C-9BAB-4551-A39C-6BC81C04BF94}"/>
  </bookViews>
  <sheets>
    <sheet name="2402" sheetId="1" r:id="rId1"/>
  </sheets>
  <externalReferences>
    <externalReference r:id="rId2"/>
    <externalReference r:id="rId3"/>
    <externalReference r:id="rId4"/>
    <externalReference r:id="rId5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>'[1]SPI - SI - IF'!#REF!</definedName>
    <definedName name="DTAA_Inc_CG">'[1]SPI - SI - IF'!$K$12</definedName>
    <definedName name="DTAA_Inc_OS">'[1]SPI - SI - IF'!$E$17</definedName>
    <definedName name="DTAA_INCOME">'[1]SPI - SI - IF'!#REF!</definedName>
    <definedName name="DTAA_INCOME_CG">'[1]SPI - SI - IF'!$L$12</definedName>
    <definedName name="DTAA_INCOME_OS">'[1]SPI - SI - IF'!$F$17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>#REF!</definedName>
    <definedName name="Nature_Amt2">#REF!</definedName>
    <definedName name="Nature_Amt3">#REF!</definedName>
    <definedName name="Nature_Name">#REF!</definedName>
    <definedName name="Nature_Name2">#REF!</definedName>
    <definedName name="Nature_Name3">#REF!</definedName>
    <definedName name="Nature_of_Business">[1]DropDownValues!$O$5:$O$80</definedName>
    <definedName name="newbasicPB4">[3]Sheet1!$T$4:$T$37</definedName>
    <definedName name="NoAccount_PL">#REF!</definedName>
    <definedName name="NOB.Code">'[1]Nature Of Business'!$C$3:$C$5</definedName>
    <definedName name="normalBalIncm">'[1]Tax Calculated'!$B$100</definedName>
    <definedName name="oldbasicPB4">[3]Sheet1!$S$4:$S$37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>#REF!</definedName>
    <definedName name="PL.Amount_a">#REF!</definedName>
    <definedName name="PL.Amount_b">#REF!</definedName>
    <definedName name="PL.Amount_c">#REF!</definedName>
    <definedName name="PL.Amount_d">#REF!</definedName>
    <definedName name="PL.AmtAvlAppr">#REF!</definedName>
    <definedName name="PL.AmtPaidToNonRes">#REF!</definedName>
    <definedName name="PL.AnyCompPaidToNonRes">#REF!</definedName>
    <definedName name="PL.AuditFee">#REF!</definedName>
    <definedName name="PL.BadDebt">#REF!</definedName>
    <definedName name="PL.BalBFPrevYr">#REF!</definedName>
    <definedName name="PL.Bonus">#REF!</definedName>
    <definedName name="PL.BusinessReceipts">#REF!</definedName>
    <definedName name="PL.ClubExp">#REF!</definedName>
    <definedName name="PL.Comissions">#REF!</definedName>
    <definedName name="PL.CommissionExpdr">#REF!</definedName>
    <definedName name="PL.Conference">#REF!</definedName>
    <definedName name="PL.ConsumptionOfStores">#REF!</definedName>
    <definedName name="PL.ContToGratFund">#REF!</definedName>
    <definedName name="PL.ContToOthFund">#REF!</definedName>
    <definedName name="PL.ContToPF">#REF!</definedName>
    <definedName name="PL.ContToSuperAnnFund">#REF!</definedName>
    <definedName name="PL.ConveyanceExp">#REF!</definedName>
    <definedName name="PL.DepreciationAmort">#REF!</definedName>
    <definedName name="PL.Dividends">#REF!</definedName>
    <definedName name="PL.Donation">#REF!</definedName>
    <definedName name="PL.Entertainment">#REF!</definedName>
    <definedName name="PL.Expenses">#REF!</definedName>
    <definedName name="PL.Expenses_ii">#REF!</definedName>
    <definedName name="PL.FestivalCelebExp">#REF!</definedName>
    <definedName name="PL.ForeignTravelExp">#REF!</definedName>
    <definedName name="PL.Freight">#REF!</definedName>
    <definedName name="PL.Gift">#REF!</definedName>
    <definedName name="PL.GrossProfit">#REF!</definedName>
    <definedName name="PL.GrossProfit_ii">#REF!</definedName>
    <definedName name="PL.GrossReceipt">#REF!</definedName>
    <definedName name="PL.GrossReceipt_ii">#REF!</definedName>
    <definedName name="PL.GrossReceipts">#REF!</definedName>
    <definedName name="PL.GuestHouseExp">#REF!</definedName>
    <definedName name="PL.Hospitality">#REF!</definedName>
    <definedName name="PL.HotelBoardLodge">#REF!</definedName>
    <definedName name="PL.InterestExpdr">#REF!</definedName>
    <definedName name="PL.InterestInc">#REF!</definedName>
    <definedName name="PL.KeyManInsur">#REF!</definedName>
    <definedName name="PL.LeaveEncash">#REF!</definedName>
    <definedName name="PL.LeaveTravelBenft">#REF!</definedName>
    <definedName name="PL.LifeInsur">#REF!</definedName>
    <definedName name="PL.MedExpReimb">#REF!</definedName>
    <definedName name="PL.MedInsur">#REF!</definedName>
    <definedName name="PL.MiscOthIncome">#REF!</definedName>
    <definedName name="PL.NatureOfIncome_a">#REF!</definedName>
    <definedName name="PL.NatureOfIncome_b">#REF!</definedName>
    <definedName name="PL.NatureOfIncome_c">#REF!</definedName>
    <definedName name="PL.NatureOfIncome_d">#REF!</definedName>
    <definedName name="PL.NetProfit">#REF!</definedName>
    <definedName name="PL.NetProfit_ii">#REF!</definedName>
    <definedName name="PL.OpeningStock">#REF!</definedName>
    <definedName name="PL.OperatingRevenueAmt_a">#REF!</definedName>
    <definedName name="PL.OperatingRevenueAmt_b">#REF!</definedName>
    <definedName name="PL.OperatingRevenueAmt_c">#REF!</definedName>
    <definedName name="PL.OperatingRevenueAmt_d">#REF!</definedName>
    <definedName name="PL.OperatingRevenueName_a">#REF!</definedName>
    <definedName name="PL.OperatingRevenueName_b">#REF!</definedName>
    <definedName name="PL.OperatingRevenueName_c">#REF!</definedName>
    <definedName name="PL.OperatingRevenueName_d">#REF!</definedName>
    <definedName name="PL.OperatingRevenueTotAmt">#REF!</definedName>
    <definedName name="PL.OthEmpBenftExpdr">#REF!</definedName>
    <definedName name="PL.OtherExpenses">#REF!</definedName>
    <definedName name="PL.OthersAmtLt1Lakh">#REF!</definedName>
    <definedName name="PL.OthersWherePANNotAvlble">#REF!</definedName>
    <definedName name="PL.OthInsur">#REF!</definedName>
    <definedName name="PL.OthProvisionsExpdr">#REF!</definedName>
    <definedName name="PL.PartnerAccBalTrf">#REF!</definedName>
    <definedName name="PL.PBIDTA">#REF!</definedName>
    <definedName name="PL.PBT">#REF!</definedName>
    <definedName name="PL.PowerFuel">#REF!</definedName>
    <definedName name="PL.ProfitAfterTax">#REF!</definedName>
    <definedName name="PL.ProfitOnAgriIncome">#REF!</definedName>
    <definedName name="PL.ProfitOnCurrFluct">#REF!</definedName>
    <definedName name="PL.ProfitOnInvChrSTT">#REF!</definedName>
    <definedName name="PL.ProfitOnOthInv">#REF!</definedName>
    <definedName name="PL.ProfitOnSaleFixedAsset">#REF!</definedName>
    <definedName name="PL.ProvDefTax">#REF!</definedName>
    <definedName name="PL.ProvForBadDoubtDebt">#REF!</definedName>
    <definedName name="PL.ProvForCurrTax">#REF!</definedName>
    <definedName name="PL.Purchases">#REF!</definedName>
    <definedName name="PL.RentExpdr">#REF!</definedName>
    <definedName name="PL.RentInc">#REF!</definedName>
    <definedName name="PL.RepairMach">#REF!</definedName>
    <definedName name="PL.RepairsBldg">#REF!</definedName>
    <definedName name="PL.SaleOfGoods">#REF!</definedName>
    <definedName name="PL.SaleOfServices">#REF!</definedName>
    <definedName name="PL.SalePromoExp">#REF!</definedName>
    <definedName name="PL.SalsWages">#REF!</definedName>
    <definedName name="PL.Scholarship">#REF!</definedName>
    <definedName name="PL.StaffWelfareExp">#REF!</definedName>
    <definedName name="PL.TelephoneExp">#REF!</definedName>
    <definedName name="PL.TotalNAC">#REF!</definedName>
    <definedName name="PL.TotCreditsToPL">#REF!</definedName>
    <definedName name="PL.TotEmployeeComp">#REF!</definedName>
    <definedName name="PL.TotInsurances">#REF!</definedName>
    <definedName name="PL.TotOthIncome">#REF!</definedName>
    <definedName name="PL.TotRevenueFrmOperations">#REF!</definedName>
    <definedName name="PL.TravelExp">#REF!</definedName>
    <definedName name="PL.TrfToReserves">#REF!</definedName>
    <definedName name="PLBD.Amount">#REF!</definedName>
    <definedName name="PLBD.Amount_a">#REF!</definedName>
    <definedName name="PLBD.Amount_b">#REF!</definedName>
    <definedName name="PLBD.Amount_c">#REF!</definedName>
    <definedName name="PLBD.Amount_d">#REF!</definedName>
    <definedName name="PLBD.Amount_e">#REF!</definedName>
    <definedName name="PLBD.PAN">#REF!</definedName>
    <definedName name="PLBD.PAN_a">#REF!</definedName>
    <definedName name="PLBD.PAN_b">#REF!</definedName>
    <definedName name="PLBD.PAN_c">#REF!</definedName>
    <definedName name="PLBD.PAN_d">#REF!</definedName>
    <definedName name="PLBD.PAN_e">#REF!</definedName>
    <definedName name="PLCE.NonResOtherCompany">#REF!</definedName>
    <definedName name="PLCE.Others">#REF!</definedName>
    <definedName name="PLCrEx.OthDutyTaxCess">#REF!</definedName>
    <definedName name="PLCrEx.ServiceTax">#REF!</definedName>
    <definedName name="PLCrEx.TotExciseCustomsVAT">#REF!</definedName>
    <definedName name="PLCrEx.UnionExciseDuty">#REF!</definedName>
    <definedName name="PLCrEx.VATorSaleTax">#REF!</definedName>
    <definedName name="PLCS.FinishedGoods">#REF!</definedName>
    <definedName name="PLCS.RawMaterial">#REF!</definedName>
    <definedName name="PLCS.TotIncome">#REF!</definedName>
    <definedName name="PLCS.WorkInProgress">#REF!</definedName>
    <definedName name="PLDutiEx.CounterVailDuty">#REF!</definedName>
    <definedName name="PLDutiEx.CustomDuty">#REF!</definedName>
    <definedName name="PLDutiEx.OthDutyTaxCess">#REF!</definedName>
    <definedName name="PLDutiEx.ServiceTax">#REF!</definedName>
    <definedName name="PLDutiEx.SplAddDuty">#REF!</definedName>
    <definedName name="PLDutiEx.TotExciseCustomsVAT">#REF!</definedName>
    <definedName name="PLDutiEx.UnionExciseDuty">#REF!</definedName>
    <definedName name="PLDutiEx.VATorSaleTax">#REF!</definedName>
    <definedName name="PLI.NonResOtherCompany">#REF!</definedName>
    <definedName name="PLI.Others">#REF!</definedName>
    <definedName name="PLOE.ExpenseAmt_a">#REF!</definedName>
    <definedName name="PLOE.ExpenseAmt_b">#REF!</definedName>
    <definedName name="PLOE.ExpenseAmt_c">#REF!</definedName>
    <definedName name="PLOE.ExpenseAmt_d">#REF!</definedName>
    <definedName name="PLOE.ExpenseNature_a">#REF!</definedName>
    <definedName name="PLOE.ExpenseNature_b">#REF!</definedName>
    <definedName name="PLOE.ExpenseNature_c">#REF!</definedName>
    <definedName name="PLOE.ExpenseNature_d">#REF!</definedName>
    <definedName name="PLOS.FinishedGoods">#REF!</definedName>
    <definedName name="PLOS.RawMaterial">#REF!</definedName>
    <definedName name="PLOS.WorkInProgress">#REF!</definedName>
    <definedName name="PLPC.NonResOtherCompany">#REF!</definedName>
    <definedName name="PLPC.Others">#REF!</definedName>
    <definedName name="PLPC.Total">#REF!</definedName>
    <definedName name="PLRateEx.Cess">#REF!</definedName>
    <definedName name="PLRateEx.OthDutyTaxCess">#REF!</definedName>
    <definedName name="PLRateEx.ServiceTax">#REF!</definedName>
    <definedName name="PLRateEx.TotExciseCustomsVAT">#REF!</definedName>
    <definedName name="PLRateEx.UnionExciseDuty">#REF!</definedName>
    <definedName name="PLRateEx.VATorSaleTax">#REF!</definedName>
    <definedName name="PLRY.NonResOtherCompany">#REF!</definedName>
    <definedName name="PLRY.Others">#REF!</definedName>
    <definedName name="PLRY.Total">#REF!</definedName>
    <definedName name="PortugueseCode">[1]DropDownValues!$D$72:$D$74</definedName>
    <definedName name="_xlnm.Print_Area" localSheetId="0">'2402'!$A$41:$H$72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'[4]DropDown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A72" i="1"/>
  <c r="C67" i="1"/>
  <c r="A67" i="1"/>
  <c r="C62" i="1"/>
  <c r="A62" i="1"/>
  <c r="B61" i="1"/>
  <c r="B66" i="1" s="1"/>
  <c r="B60" i="1"/>
  <c r="B70" i="1" s="1"/>
  <c r="B59" i="1"/>
  <c r="B64" i="1" s="1"/>
  <c r="A59" i="1"/>
  <c r="A64" i="1" s="1"/>
  <c r="A69" i="1" s="1"/>
  <c r="G50" i="1"/>
  <c r="E50" i="1"/>
  <c r="C50" i="1"/>
  <c r="G49" i="1"/>
  <c r="E49" i="1"/>
  <c r="C49" i="1"/>
  <c r="G47" i="1"/>
  <c r="E47" i="1"/>
  <c r="F47" i="1" s="1"/>
  <c r="C47" i="1"/>
  <c r="D47" i="1" s="1"/>
  <c r="E46" i="1"/>
  <c r="G45" i="1"/>
  <c r="C45" i="1"/>
  <c r="D45" i="1" s="1"/>
  <c r="G43" i="1"/>
  <c r="H43" i="1" s="1"/>
  <c r="H48" i="1" s="1"/>
  <c r="H51" i="1" s="1"/>
  <c r="H52" i="1" s="1"/>
  <c r="F43" i="1"/>
  <c r="F48" i="1" s="1"/>
  <c r="F51" i="1" s="1"/>
  <c r="F52" i="1" s="1"/>
  <c r="E43" i="1"/>
  <c r="E48" i="1" s="1"/>
  <c r="E51" i="1" s="1"/>
  <c r="E52" i="1" s="1"/>
  <c r="C43" i="1"/>
  <c r="D43" i="1" s="1"/>
  <c r="D48" i="1" s="1"/>
  <c r="D51" i="1" s="1"/>
  <c r="D52" i="1" s="1"/>
  <c r="G41" i="1"/>
  <c r="A61" i="1" s="1"/>
  <c r="A66" i="1" s="1"/>
  <c r="E41" i="1"/>
  <c r="A60" i="1" s="1"/>
  <c r="A65" i="1" s="1"/>
  <c r="A70" i="1" s="1"/>
  <c r="C41" i="1"/>
  <c r="E24" i="1"/>
  <c r="E55" i="1" l="1"/>
  <c r="E60" i="1" s="1"/>
  <c r="D60" i="1"/>
  <c r="H55" i="1"/>
  <c r="H56" i="1" s="1"/>
  <c r="F55" i="1"/>
  <c r="F56" i="1" s="1"/>
  <c r="D55" i="1"/>
  <c r="D56" i="1" s="1"/>
  <c r="B69" i="1"/>
  <c r="B65" i="1"/>
  <c r="C48" i="1"/>
  <c r="C51" i="1" s="1"/>
  <c r="C52" i="1" s="1"/>
  <c r="G48" i="1"/>
  <c r="G51" i="1" s="1"/>
  <c r="G52" i="1" s="1"/>
  <c r="C55" i="1" l="1"/>
  <c r="E59" i="1" s="1"/>
  <c r="D59" i="1"/>
  <c r="C56" i="1"/>
  <c r="D61" i="1"/>
  <c r="G55" i="1"/>
  <c r="E61" i="1" s="1"/>
  <c r="E66" i="1" s="1"/>
  <c r="D70" i="1"/>
  <c r="D65" i="1"/>
  <c r="F60" i="1"/>
  <c r="E70" i="1"/>
  <c r="E65" i="1"/>
  <c r="E56" i="1"/>
  <c r="F65" i="1" l="1"/>
  <c r="F70" i="1"/>
  <c r="D66" i="1"/>
  <c r="F66" i="1" s="1"/>
  <c r="F61" i="1"/>
  <c r="D64" i="1"/>
  <c r="F59" i="1"/>
  <c r="F62" i="1" s="1"/>
  <c r="D62" i="1"/>
  <c r="D69" i="1"/>
  <c r="G56" i="1"/>
  <c r="E62" i="1"/>
  <c r="E69" i="1"/>
  <c r="E72" i="1" s="1"/>
  <c r="E64" i="1"/>
  <c r="E67" i="1" s="1"/>
  <c r="D72" i="1" l="1"/>
  <c r="F69" i="1"/>
  <c r="F72" i="1" s="1"/>
  <c r="D67" i="1"/>
  <c r="F64" i="1"/>
  <c r="F67" i="1" s="1"/>
</calcChain>
</file>

<file path=xl/sharedStrings.xml><?xml version="1.0" encoding="utf-8"?>
<sst xmlns="http://schemas.openxmlformats.org/spreadsheetml/2006/main" count="120" uniqueCount="95">
  <si>
    <t>Case Study-2402:  Generate  e-TDS (Salary-24Q) for the Second Quarter ending on 30-09-2021</t>
  </si>
  <si>
    <t>Name of Deductor</t>
  </si>
  <si>
    <t>Rathore Beauty Consultant</t>
  </si>
  <si>
    <t>Type of Deductor</t>
  </si>
  <si>
    <t>Firm</t>
  </si>
  <si>
    <t>Registered Address</t>
  </si>
  <si>
    <t>25, Saakshara Apartments, A-3, Paschim Vihar, New Delhi-110063</t>
  </si>
  <si>
    <t xml:space="preserve">E-mail ID of the Company </t>
  </si>
  <si>
    <t>rathore_incometax@yahoo.co.in</t>
  </si>
  <si>
    <t>Tax Deduction Account Number (TAN)</t>
  </si>
  <si>
    <t>DELR38991B</t>
  </si>
  <si>
    <t>Permanent Account Number (PAN)</t>
  </si>
  <si>
    <t>AAAFR3899K</t>
  </si>
  <si>
    <t xml:space="preserve">GSTIN </t>
  </si>
  <si>
    <t>07AAAFR3899K1ZA</t>
  </si>
  <si>
    <t>STD / Telephone No.</t>
  </si>
  <si>
    <t>011-45023899</t>
  </si>
  <si>
    <t>Mobile No.</t>
  </si>
  <si>
    <t>Status of Deductor</t>
  </si>
  <si>
    <t>Resident</t>
  </si>
  <si>
    <t>Authorised Person to sign e-TDS return</t>
  </si>
  <si>
    <t>Dr S B Rathore</t>
  </si>
  <si>
    <t>Responsible Person's  PAN</t>
  </si>
  <si>
    <t>AAAPR1234H</t>
  </si>
  <si>
    <t>Designation of Responsible person</t>
  </si>
  <si>
    <t>Managing Partner</t>
  </si>
  <si>
    <t>Address of Responsible Person</t>
  </si>
  <si>
    <t>Same as above</t>
  </si>
  <si>
    <t>Mobile of Responsible person</t>
  </si>
  <si>
    <t>e-mail ID of Responsible person</t>
  </si>
  <si>
    <t>rathore.slc@gmail.com</t>
  </si>
  <si>
    <t xml:space="preserve">Bank's Name and Address (Tax deposited) </t>
  </si>
  <si>
    <t>HDFC Bank Ltd,  Paschim Vihar,  New Delhi-63, BSR Code: 0510322</t>
  </si>
  <si>
    <t>(A) Information pertaining to employees</t>
  </si>
  <si>
    <t>Name of employee</t>
  </si>
  <si>
    <t xml:space="preserve">Shehnaaz Kaur Gill </t>
  </si>
  <si>
    <t>Rashami  Desai</t>
  </si>
  <si>
    <t xml:space="preserve">Arti Singh </t>
  </si>
  <si>
    <t>PAN of employee</t>
  </si>
  <si>
    <t>DACPG6688K</t>
  </si>
  <si>
    <t>AAXPD1977G</t>
  </si>
  <si>
    <t>AANPS1986H</t>
  </si>
  <si>
    <t>Employee Ref No.</t>
  </si>
  <si>
    <t>2421</t>
  </si>
  <si>
    <t>2422</t>
  </si>
  <si>
    <t>2423</t>
  </si>
  <si>
    <t>Residential Status</t>
  </si>
  <si>
    <t>Employment Period</t>
  </si>
  <si>
    <t>01/04/21 to 30/09/21</t>
  </si>
  <si>
    <t>01/04/21 to 31/08/21</t>
  </si>
  <si>
    <t xml:space="preserve">Employment Duration </t>
  </si>
  <si>
    <t xml:space="preserve">6 Months </t>
  </si>
  <si>
    <t>6 Months</t>
  </si>
  <si>
    <t xml:space="preserve">5 Months </t>
  </si>
  <si>
    <t>Date of Birth (DD/MM/YYYY)</t>
  </si>
  <si>
    <t>TDS details</t>
  </si>
  <si>
    <t xml:space="preserve">Salary for the Employment Period </t>
  </si>
  <si>
    <t>House Property:  Taxable Income / Interest on Housing Loan paid*</t>
  </si>
  <si>
    <t>Other incomes reported by the employee</t>
  </si>
  <si>
    <t xml:space="preserve">Amount deductible u/s 80C (PPF / LIC) </t>
  </si>
  <si>
    <t xml:space="preserve">Amount deductible u/s 80E </t>
  </si>
  <si>
    <t xml:space="preserve">* Interest on Housing Loan paid by Ms Rashami Desai to State Bank of India (PAN AARCS1234J) </t>
  </si>
  <si>
    <t xml:space="preserve">Salary is credited on the last day of the Month </t>
  </si>
  <si>
    <t xml:space="preserve">Tax is deducted  u/s  192 every month on an average basis for all the employees.  The details are as follows: </t>
  </si>
  <si>
    <t>BSR 0510322 on 02/08/2021</t>
  </si>
  <si>
    <t>Challan No. 02002</t>
  </si>
  <si>
    <t xml:space="preserve">Tax deducted of all the three Employees </t>
  </si>
  <si>
    <t>BSR 0510322 on 06/09/2021</t>
  </si>
  <si>
    <t>Challan No. 06007</t>
  </si>
  <si>
    <t>BSR 0510322 on 07/10/2021</t>
  </si>
  <si>
    <t>Challan No. 07001</t>
  </si>
  <si>
    <t xml:space="preserve">Tax deducted of both the Employees </t>
  </si>
  <si>
    <t>Solution to Case Study-2402</t>
  </si>
  <si>
    <t>Old Tax Regime</t>
  </si>
  <si>
    <t>New Tax Regime</t>
  </si>
  <si>
    <t>Salary</t>
  </si>
  <si>
    <t>Less Std Ded u/s 16(ia)</t>
  </si>
  <si>
    <t xml:space="preserve">House Property </t>
  </si>
  <si>
    <r>
      <t xml:space="preserve"> Intt on Loan</t>
    </r>
    <r>
      <rPr>
        <sz val="9"/>
        <color theme="1"/>
        <rFont val="Arial"/>
        <family val="2"/>
      </rPr>
      <t xml:space="preserve"> </t>
    </r>
    <r>
      <rPr>
        <sz val="9"/>
        <color rgb="FFC00000"/>
        <rFont val="Arial"/>
        <family val="2"/>
      </rPr>
      <t>(subject to max Rs. 200000)</t>
    </r>
  </si>
  <si>
    <r>
      <t>Other Sources</t>
    </r>
    <r>
      <rPr>
        <sz val="9"/>
        <color rgb="FFC00000"/>
        <rFont val="Arial"/>
        <family val="2"/>
      </rPr>
      <t xml:space="preserve"> (Loss not allowed) </t>
    </r>
  </si>
  <si>
    <t>Gross Total  Income</t>
  </si>
  <si>
    <t>Ded u/s 80C (Max 150000)</t>
  </si>
  <si>
    <t>Ded u/s 80E</t>
  </si>
  <si>
    <t>Taxable income</t>
  </si>
  <si>
    <t xml:space="preserve">Income Tax </t>
  </si>
  <si>
    <t>Rebate u/s 87A Rs. 12500 if TI=&lt; 500,000</t>
  </si>
  <si>
    <t xml:space="preserve">Surcharge 10% /  15% / 25% / 37% </t>
  </si>
  <si>
    <t>Health@ 1% + Edu Cess@ 3%</t>
  </si>
  <si>
    <t>Total Tax incl Surcharge and Cesses</t>
  </si>
  <si>
    <t xml:space="preserve">Income </t>
  </si>
  <si>
    <t>Regime</t>
  </si>
  <si>
    <t>Income Tax</t>
  </si>
  <si>
    <t>Health &amp; Edu Cess</t>
  </si>
  <si>
    <t xml:space="preserve">Total TDS </t>
  </si>
  <si>
    <t xml:space="preserve">Old Tax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</si>
</sst>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rgb="FF0033CC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0033CC"/>
      <name val="Arial"/>
      <family val="2"/>
    </font>
    <font>
      <b/>
      <sz val="9"/>
      <color rgb="FF0033CC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C00000"/>
      <name val="Arial Narrow"/>
      <family val="2"/>
    </font>
    <font>
      <sz val="9"/>
      <color rgb="FFC00000"/>
      <name val="Arial Narrow"/>
      <family val="2"/>
    </font>
    <font>
      <sz val="11"/>
      <color rgb="FFFF0000"/>
      <name val="Arial"/>
      <family val="2"/>
    </font>
    <font>
      <sz val="9"/>
      <color rgb="FFC00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8"/>
      <color rgb="FF0033CC"/>
      <name val="Arial"/>
      <family val="2"/>
    </font>
    <font>
      <b/>
      <i/>
      <sz val="8"/>
      <color rgb="FF0033CC"/>
      <name val="Arial"/>
      <family val="2"/>
    </font>
    <font>
      <sz val="12"/>
      <color theme="1"/>
      <name val="Arial"/>
      <family val="2"/>
    </font>
    <font>
      <sz val="11"/>
      <color rgb="FF0033C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/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9" xfId="0" applyFont="1" applyBorder="1"/>
    <xf numFmtId="0" fontId="2" fillId="0" borderId="10" xfId="0" applyFont="1" applyBorder="1" applyAlignment="1">
      <alignment horizontal="left" indent="1"/>
    </xf>
    <xf numFmtId="0" fontId="2" fillId="0" borderId="11" xfId="0" applyFont="1" applyBorder="1"/>
    <xf numFmtId="0" fontId="3" fillId="0" borderId="12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2" fillId="2" borderId="15" xfId="0" applyFont="1" applyFill="1" applyBorder="1" applyAlignment="1">
      <alignment horizontal="left" indent="1"/>
    </xf>
    <xf numFmtId="0" fontId="2" fillId="2" borderId="16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20" xfId="0" applyFont="1" applyBorder="1" applyAlignment="1">
      <alignment horizontal="left" indent="1"/>
    </xf>
    <xf numFmtId="1" fontId="2" fillId="0" borderId="17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20" xfId="0" applyFont="1" applyBorder="1" applyAlignment="1">
      <alignment horizontal="left" wrapText="1" indent="1"/>
    </xf>
    <xf numFmtId="1" fontId="2" fillId="0" borderId="2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wrapText="1" indent="1"/>
    </xf>
    <xf numFmtId="0" fontId="7" fillId="0" borderId="13" xfId="0" applyFont="1" applyBorder="1" applyAlignment="1">
      <alignment horizontal="left" wrapText="1" indent="1"/>
    </xf>
    <xf numFmtId="0" fontId="7" fillId="0" borderId="14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 wrapText="1" indent="1"/>
    </xf>
    <xf numFmtId="0" fontId="2" fillId="0" borderId="8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wrapText="1" indent="1"/>
    </xf>
    <xf numFmtId="14" fontId="2" fillId="0" borderId="4" xfId="0" applyNumberFormat="1" applyFont="1" applyBorder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4" fillId="0" borderId="26" xfId="0" applyFont="1" applyBorder="1" applyAlignment="1">
      <alignment horizontal="center"/>
    </xf>
    <xf numFmtId="0" fontId="2" fillId="0" borderId="5" xfId="0" applyFont="1" applyBorder="1" applyAlignment="1">
      <alignment horizontal="left" indent="2"/>
    </xf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 applyAlignment="1">
      <alignment horizontal="left" indent="2"/>
    </xf>
    <xf numFmtId="14" fontId="2" fillId="0" borderId="27" xfId="0" applyNumberFormat="1" applyFont="1" applyBorder="1" applyAlignment="1">
      <alignment horizontal="left" indent="1"/>
    </xf>
    <xf numFmtId="14" fontId="2" fillId="0" borderId="28" xfId="0" applyNumberFormat="1" applyFont="1" applyBorder="1" applyAlignment="1">
      <alignment horizontal="left" indent="1"/>
    </xf>
    <xf numFmtId="0" fontId="4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left" indent="2"/>
    </xf>
    <xf numFmtId="0" fontId="2" fillId="0" borderId="28" xfId="0" applyFont="1" applyBorder="1"/>
    <xf numFmtId="0" fontId="2" fillId="0" borderId="31" xfId="0" applyFont="1" applyBorder="1"/>
    <xf numFmtId="14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32" xfId="0" applyFont="1" applyBorder="1"/>
    <xf numFmtId="0" fontId="8" fillId="0" borderId="33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9" fillId="0" borderId="3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1" fillId="0" borderId="4" xfId="1" applyFont="1" applyBorder="1" applyAlignment="1">
      <alignment horizontal="left" indent="1"/>
    </xf>
    <xf numFmtId="1" fontId="11" fillId="0" borderId="4" xfId="0" applyNumberFormat="1" applyFont="1" applyBorder="1"/>
    <xf numFmtId="1" fontId="11" fillId="0" borderId="36" xfId="0" applyNumberFormat="1" applyFont="1" applyBorder="1"/>
    <xf numFmtId="1" fontId="11" fillId="0" borderId="25" xfId="0" applyNumberFormat="1" applyFont="1" applyBorder="1"/>
    <xf numFmtId="0" fontId="12" fillId="0" borderId="4" xfId="1" applyFont="1" applyBorder="1" applyAlignment="1">
      <alignment horizontal="left" indent="2"/>
    </xf>
    <xf numFmtId="0" fontId="13" fillId="0" borderId="0" xfId="1" applyFont="1" applyAlignment="1">
      <alignment horizontal="left"/>
    </xf>
    <xf numFmtId="1" fontId="14" fillId="0" borderId="4" xfId="0" applyNumberFormat="1" applyFont="1" applyBorder="1"/>
    <xf numFmtId="0" fontId="14" fillId="0" borderId="36" xfId="0" applyFont="1" applyBorder="1"/>
    <xf numFmtId="0" fontId="11" fillId="0" borderId="36" xfId="0" applyFont="1" applyBorder="1"/>
    <xf numFmtId="0" fontId="11" fillId="0" borderId="0" xfId="1" applyFont="1" applyAlignment="1">
      <alignment horizontal="left" indent="1"/>
    </xf>
    <xf numFmtId="0" fontId="11" fillId="0" borderId="8" xfId="1" applyFont="1" applyBorder="1" applyAlignment="1">
      <alignment horizontal="left" indent="1"/>
    </xf>
    <xf numFmtId="0" fontId="11" fillId="0" borderId="9" xfId="1" applyFont="1" applyBorder="1" applyAlignment="1">
      <alignment horizontal="left" indent="1"/>
    </xf>
    <xf numFmtId="1" fontId="11" fillId="0" borderId="8" xfId="0" applyNumberFormat="1" applyFont="1" applyBorder="1"/>
    <xf numFmtId="1" fontId="11" fillId="0" borderId="22" xfId="0" applyNumberFormat="1" applyFont="1" applyBorder="1"/>
    <xf numFmtId="0" fontId="11" fillId="0" borderId="22" xfId="0" applyFont="1" applyBorder="1"/>
    <xf numFmtId="0" fontId="11" fillId="0" borderId="37" xfId="1" applyFont="1" applyBorder="1" applyAlignment="1">
      <alignment horizontal="left" indent="1"/>
    </xf>
    <xf numFmtId="0" fontId="11" fillId="0" borderId="38" xfId="1" applyFont="1" applyBorder="1" applyAlignment="1">
      <alignment horizontal="left" indent="1"/>
    </xf>
    <xf numFmtId="1" fontId="3" fillId="0" borderId="37" xfId="0" applyNumberFormat="1" applyFont="1" applyBorder="1"/>
    <xf numFmtId="1" fontId="3" fillId="0" borderId="39" xfId="0" applyNumberFormat="1" applyFont="1" applyBorder="1"/>
    <xf numFmtId="0" fontId="5" fillId="0" borderId="0" xfId="1" applyFont="1" applyAlignment="1">
      <alignment horizontal="left" indent="1"/>
    </xf>
    <xf numFmtId="1" fontId="2" fillId="0" borderId="4" xfId="1" applyNumberFormat="1" applyFont="1" applyBorder="1" applyAlignment="1">
      <alignment horizontal="right"/>
    </xf>
    <xf numFmtId="1" fontId="16" fillId="0" borderId="36" xfId="1" applyNumberFormat="1" applyFont="1" applyBorder="1" applyAlignment="1">
      <alignment horizontal="right"/>
    </xf>
    <xf numFmtId="1" fontId="11" fillId="0" borderId="4" xfId="1" applyNumberFormat="1" applyFont="1" applyBorder="1" applyAlignment="1">
      <alignment horizontal="right"/>
    </xf>
    <xf numFmtId="0" fontId="4" fillId="0" borderId="4" xfId="1" applyFont="1" applyBorder="1" applyAlignment="1">
      <alignment horizontal="left" indent="2"/>
    </xf>
    <xf numFmtId="0" fontId="11" fillId="0" borderId="0" xfId="1" applyFont="1" applyAlignment="1">
      <alignment horizontal="left" indent="2"/>
    </xf>
    <xf numFmtId="1" fontId="2" fillId="0" borderId="4" xfId="0" applyNumberFormat="1" applyFont="1" applyBorder="1"/>
    <xf numFmtId="1" fontId="16" fillId="0" borderId="36" xfId="0" applyNumberFormat="1" applyFont="1" applyBorder="1"/>
    <xf numFmtId="0" fontId="2" fillId="0" borderId="4" xfId="1" applyFont="1" applyBorder="1" applyAlignment="1">
      <alignment horizontal="left" indent="2"/>
    </xf>
    <xf numFmtId="0" fontId="6" fillId="0" borderId="40" xfId="0" applyFont="1" applyBorder="1"/>
    <xf numFmtId="0" fontId="3" fillId="0" borderId="41" xfId="0" applyFont="1" applyBorder="1"/>
    <xf numFmtId="1" fontId="6" fillId="0" borderId="40" xfId="0" applyNumberFormat="1" applyFont="1" applyBorder="1"/>
    <xf numFmtId="1" fontId="17" fillId="0" borderId="42" xfId="0" applyNumberFormat="1" applyFont="1" applyBorder="1"/>
    <xf numFmtId="1" fontId="3" fillId="0" borderId="40" xfId="0" applyNumberFormat="1" applyFont="1" applyBorder="1"/>
    <xf numFmtId="0" fontId="6" fillId="0" borderId="4" xfId="0" applyFont="1" applyBorder="1"/>
    <xf numFmtId="0" fontId="3" fillId="0" borderId="0" xfId="0" applyFont="1"/>
    <xf numFmtId="1" fontId="3" fillId="0" borderId="0" xfId="0" applyNumberFormat="1" applyFont="1"/>
    <xf numFmtId="17" fontId="18" fillId="0" borderId="43" xfId="0" applyNumberFormat="1" applyFont="1" applyBorder="1" applyAlignment="1">
      <alignment horizontal="center"/>
    </xf>
    <xf numFmtId="0" fontId="19" fillId="0" borderId="44" xfId="1" applyFont="1" applyBorder="1" applyAlignment="1">
      <alignment horizontal="center"/>
    </xf>
    <xf numFmtId="1" fontId="19" fillId="0" borderId="44" xfId="1" applyNumberFormat="1" applyFont="1" applyBorder="1" applyAlignment="1">
      <alignment horizontal="center"/>
    </xf>
    <xf numFmtId="1" fontId="19" fillId="0" borderId="45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" fillId="0" borderId="35" xfId="0" applyFont="1" applyBorder="1" applyAlignment="1">
      <alignment horizontal="left" indent="1"/>
    </xf>
    <xf numFmtId="0" fontId="11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1" fillId="0" borderId="17" xfId="0" applyNumberFormat="1" applyFont="1" applyBorder="1"/>
    <xf numFmtId="1" fontId="11" fillId="0" borderId="23" xfId="0" applyNumberFormat="1" applyFont="1" applyBorder="1"/>
    <xf numFmtId="0" fontId="11" fillId="0" borderId="35" xfId="0" applyFont="1" applyBorder="1" applyAlignment="1">
      <alignment horizontal="left" indent="1"/>
    </xf>
    <xf numFmtId="14" fontId="6" fillId="2" borderId="35" xfId="0" applyNumberFormat="1" applyFont="1" applyFill="1" applyBorder="1" applyAlignment="1">
      <alignment horizontal="left" vertical="center" wrapText="1" indent="1"/>
    </xf>
    <xf numFmtId="14" fontId="6" fillId="2" borderId="17" xfId="0" applyNumberFormat="1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vertical="center"/>
    </xf>
    <xf numFmtId="1" fontId="3" fillId="2" borderId="17" xfId="0" applyNumberFormat="1" applyFont="1" applyFill="1" applyBorder="1" applyAlignment="1">
      <alignment vertical="center"/>
    </xf>
    <xf numFmtId="1" fontId="3" fillId="2" borderId="23" xfId="0" applyNumberFormat="1" applyFont="1" applyFill="1" applyBorder="1" applyAlignment="1">
      <alignment vertical="center"/>
    </xf>
    <xf numFmtId="17" fontId="18" fillId="0" borderId="8" xfId="0" applyNumberFormat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1" fontId="19" fillId="0" borderId="21" xfId="1" applyNumberFormat="1" applyFont="1" applyBorder="1" applyAlignment="1">
      <alignment horizontal="center"/>
    </xf>
    <xf numFmtId="1" fontId="19" fillId="0" borderId="22" xfId="1" applyNumberFormat="1" applyFont="1" applyBorder="1" applyAlignment="1">
      <alignment horizontal="center"/>
    </xf>
    <xf numFmtId="0" fontId="21" fillId="0" borderId="35" xfId="0" applyFont="1" applyBorder="1" applyAlignment="1">
      <alignment horizontal="left" indent="1"/>
    </xf>
    <xf numFmtId="14" fontId="6" fillId="2" borderId="46" xfId="0" applyNumberFormat="1" applyFont="1" applyFill="1" applyBorder="1" applyAlignment="1">
      <alignment horizontal="left" vertical="center" wrapText="1" indent="1"/>
    </xf>
    <xf numFmtId="14" fontId="6" fillId="2" borderId="47" xfId="0" applyNumberFormat="1" applyFont="1" applyFill="1" applyBorder="1" applyAlignment="1">
      <alignment horizontal="left" vertical="center" wrapText="1" indent="1"/>
    </xf>
    <xf numFmtId="0" fontId="4" fillId="2" borderId="47" xfId="0" applyFont="1" applyFill="1" applyBorder="1" applyAlignment="1">
      <alignment vertical="center"/>
    </xf>
    <xf numFmtId="1" fontId="3" fillId="2" borderId="47" xfId="0" applyNumberFormat="1" applyFont="1" applyFill="1" applyBorder="1" applyAlignment="1">
      <alignment horizontal="right" vertical="center"/>
    </xf>
    <xf numFmtId="1" fontId="3" fillId="2" borderId="4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5082B063-910E-4C46-AA34-E34F79D28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4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-6 (2)"/>
      <sheetName val="DU-4 (2)"/>
      <sheetName val="DU-8 (2)"/>
      <sheetName val="Budget-2021"/>
      <sheetName val="NSDL"/>
      <sheetName val="Tax Deposit "/>
      <sheetName val="Sheets"/>
      <sheetName val="Front"/>
      <sheetName val="Mock "/>
      <sheetName val="2401"/>
      <sheetName val="2402"/>
      <sheetName val="2403"/>
      <sheetName val="2404"/>
      <sheetName val="Regime-Non Sr"/>
      <sheetName val="Regime-Sr "/>
      <sheetName val="26Q "/>
      <sheetName val="26Q+"/>
      <sheetName val="2601"/>
      <sheetName val="DU-2 (2)"/>
      <sheetName val="2601-"/>
      <sheetName val="2602-"/>
      <sheetName val="2603-"/>
      <sheetName val="Adv Tax"/>
      <sheetName val="264"/>
      <sheetName val="DU-4"/>
      <sheetName val="Front-J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4217-007F-41A7-A577-69817B7457C4}">
  <sheetPr>
    <pageSetUpPr fitToPage="1"/>
  </sheetPr>
  <dimension ref="A1:H72"/>
  <sheetViews>
    <sheetView showZeros="0" tabSelected="1" zoomScale="140" zoomScaleNormal="140" zoomScaleSheetLayoutView="150" workbookViewId="0">
      <selection activeCell="G11" sqref="G11"/>
    </sheetView>
  </sheetViews>
  <sheetFormatPr defaultColWidth="9.109375" defaultRowHeight="20.100000000000001" customHeight="1" x14ac:dyDescent="0.25"/>
  <cols>
    <col min="1" max="1" width="18.6640625" style="4" customWidth="1"/>
    <col min="2" max="2" width="19.109375" style="4" customWidth="1"/>
    <col min="3" max="8" width="14.77734375" style="4" customWidth="1"/>
    <col min="9" max="9" width="9.33203125" style="4" customWidth="1"/>
    <col min="10" max="16384" width="9.109375" style="4"/>
  </cols>
  <sheetData>
    <row r="1" spans="1:6" ht="20.25" customHeight="1" x14ac:dyDescent="0.25">
      <c r="A1" s="1" t="s">
        <v>0</v>
      </c>
      <c r="B1" s="2"/>
      <c r="C1" s="2"/>
      <c r="D1" s="2"/>
      <c r="E1" s="2"/>
      <c r="F1" s="3"/>
    </row>
    <row r="2" spans="1:6" ht="18" customHeight="1" x14ac:dyDescent="0.25">
      <c r="A2" s="5" t="s">
        <v>1</v>
      </c>
      <c r="C2" s="6" t="s">
        <v>2</v>
      </c>
      <c r="F2" s="7"/>
    </row>
    <row r="3" spans="1:6" ht="18" customHeight="1" x14ac:dyDescent="0.25">
      <c r="A3" s="5" t="s">
        <v>3</v>
      </c>
      <c r="C3" s="8" t="s">
        <v>4</v>
      </c>
      <c r="F3" s="7"/>
    </row>
    <row r="4" spans="1:6" ht="18" customHeight="1" x14ac:dyDescent="0.25">
      <c r="A4" s="5" t="s">
        <v>5</v>
      </c>
      <c r="C4" s="8" t="s">
        <v>6</v>
      </c>
      <c r="F4" s="7"/>
    </row>
    <row r="5" spans="1:6" ht="18" customHeight="1" x14ac:dyDescent="0.25">
      <c r="A5" s="5" t="s">
        <v>7</v>
      </c>
      <c r="C5" s="8" t="s">
        <v>8</v>
      </c>
      <c r="F5" s="7"/>
    </row>
    <row r="6" spans="1:6" ht="18" customHeight="1" x14ac:dyDescent="0.25">
      <c r="A6" s="5" t="s">
        <v>9</v>
      </c>
      <c r="C6" s="8" t="s">
        <v>10</v>
      </c>
      <c r="F6" s="7"/>
    </row>
    <row r="7" spans="1:6" ht="18" customHeight="1" x14ac:dyDescent="0.25">
      <c r="A7" s="5" t="s">
        <v>11</v>
      </c>
      <c r="C7" s="8" t="s">
        <v>12</v>
      </c>
      <c r="F7" s="7"/>
    </row>
    <row r="8" spans="1:6" ht="18" customHeight="1" x14ac:dyDescent="0.25">
      <c r="A8" s="5" t="s">
        <v>13</v>
      </c>
      <c r="C8" s="8" t="s">
        <v>14</v>
      </c>
      <c r="F8" s="7"/>
    </row>
    <row r="9" spans="1:6" ht="18" customHeight="1" x14ac:dyDescent="0.25">
      <c r="A9" s="5" t="s">
        <v>15</v>
      </c>
      <c r="C9" s="8" t="s">
        <v>16</v>
      </c>
      <c r="F9" s="7"/>
    </row>
    <row r="10" spans="1:6" ht="18" customHeight="1" x14ac:dyDescent="0.25">
      <c r="A10" s="5" t="s">
        <v>17</v>
      </c>
      <c r="C10" s="8">
        <v>9811116835</v>
      </c>
      <c r="F10" s="7"/>
    </row>
    <row r="11" spans="1:6" ht="18" customHeight="1" x14ac:dyDescent="0.25">
      <c r="A11" s="5" t="s">
        <v>18</v>
      </c>
      <c r="C11" s="8" t="s">
        <v>19</v>
      </c>
      <c r="F11" s="7"/>
    </row>
    <row r="12" spans="1:6" ht="18" customHeight="1" x14ac:dyDescent="0.25">
      <c r="A12" s="5" t="s">
        <v>20</v>
      </c>
      <c r="C12" s="8" t="s">
        <v>21</v>
      </c>
      <c r="F12" s="7"/>
    </row>
    <row r="13" spans="1:6" ht="18" customHeight="1" x14ac:dyDescent="0.25">
      <c r="A13" s="5" t="s">
        <v>22</v>
      </c>
      <c r="C13" s="8" t="s">
        <v>23</v>
      </c>
      <c r="F13" s="7"/>
    </row>
    <row r="14" spans="1:6" ht="18" customHeight="1" x14ac:dyDescent="0.25">
      <c r="A14" s="5" t="s">
        <v>24</v>
      </c>
      <c r="C14" s="8" t="s">
        <v>25</v>
      </c>
      <c r="F14" s="7"/>
    </row>
    <row r="15" spans="1:6" ht="18" customHeight="1" x14ac:dyDescent="0.25">
      <c r="A15" s="5" t="s">
        <v>26</v>
      </c>
      <c r="C15" s="8" t="s">
        <v>27</v>
      </c>
      <c r="F15" s="7"/>
    </row>
    <row r="16" spans="1:6" ht="18" customHeight="1" x14ac:dyDescent="0.25">
      <c r="A16" s="5" t="s">
        <v>28</v>
      </c>
      <c r="C16" s="8">
        <v>9899444111</v>
      </c>
      <c r="F16" s="7"/>
    </row>
    <row r="17" spans="1:6" ht="18" customHeight="1" x14ac:dyDescent="0.25">
      <c r="A17" s="5" t="s">
        <v>29</v>
      </c>
      <c r="C17" s="8" t="s">
        <v>30</v>
      </c>
      <c r="F17" s="7"/>
    </row>
    <row r="18" spans="1:6" ht="18" customHeight="1" x14ac:dyDescent="0.25">
      <c r="A18" s="9" t="s">
        <v>31</v>
      </c>
      <c r="B18" s="10"/>
      <c r="C18" s="11" t="s">
        <v>32</v>
      </c>
      <c r="D18" s="10"/>
      <c r="E18" s="10"/>
      <c r="F18" s="12"/>
    </row>
    <row r="19" spans="1:6" ht="20.100000000000001" customHeight="1" x14ac:dyDescent="0.25">
      <c r="A19" s="13" t="s">
        <v>33</v>
      </c>
      <c r="B19" s="14"/>
      <c r="C19" s="14"/>
      <c r="D19" s="14"/>
      <c r="E19" s="14"/>
      <c r="F19" s="15"/>
    </row>
    <row r="20" spans="1:6" ht="17.25" customHeight="1" x14ac:dyDescent="0.25">
      <c r="A20" s="16" t="s">
        <v>34</v>
      </c>
      <c r="B20" s="17"/>
      <c r="C20" s="17"/>
      <c r="D20" s="18" t="s">
        <v>35</v>
      </c>
      <c r="E20" s="19" t="s">
        <v>36</v>
      </c>
      <c r="F20" s="20" t="s">
        <v>37</v>
      </c>
    </row>
    <row r="21" spans="1:6" ht="18" customHeight="1" x14ac:dyDescent="0.25">
      <c r="A21" s="21" t="s">
        <v>38</v>
      </c>
      <c r="B21" s="22"/>
      <c r="C21" s="23"/>
      <c r="D21" s="24" t="s">
        <v>39</v>
      </c>
      <c r="E21" s="24" t="s">
        <v>40</v>
      </c>
      <c r="F21" s="25" t="s">
        <v>41</v>
      </c>
    </row>
    <row r="22" spans="1:6" ht="18" customHeight="1" x14ac:dyDescent="0.25">
      <c r="A22" s="21" t="s">
        <v>42</v>
      </c>
      <c r="B22" s="22"/>
      <c r="C22" s="23"/>
      <c r="D22" s="26" t="s">
        <v>43</v>
      </c>
      <c r="E22" s="26" t="s">
        <v>44</v>
      </c>
      <c r="F22" s="27" t="s">
        <v>45</v>
      </c>
    </row>
    <row r="23" spans="1:6" ht="18" customHeight="1" x14ac:dyDescent="0.25">
      <c r="A23" s="21" t="s">
        <v>46</v>
      </c>
      <c r="B23" s="22"/>
      <c r="C23" s="23"/>
      <c r="D23" s="28" t="s">
        <v>19</v>
      </c>
      <c r="E23" s="28" t="s">
        <v>19</v>
      </c>
      <c r="F23" s="29" t="s">
        <v>19</v>
      </c>
    </row>
    <row r="24" spans="1:6" ht="18" customHeight="1" x14ac:dyDescent="0.25">
      <c r="A24" s="21" t="s">
        <v>47</v>
      </c>
      <c r="B24" s="22"/>
      <c r="C24" s="23"/>
      <c r="D24" s="30" t="s">
        <v>48</v>
      </c>
      <c r="E24" s="30" t="str">
        <f>+D24</f>
        <v>01/04/21 to 30/09/21</v>
      </c>
      <c r="F24" s="31" t="s">
        <v>49</v>
      </c>
    </row>
    <row r="25" spans="1:6" ht="18" customHeight="1" x14ac:dyDescent="0.25">
      <c r="A25" s="21" t="s">
        <v>50</v>
      </c>
      <c r="B25" s="22"/>
      <c r="C25" s="23"/>
      <c r="D25" s="32" t="s">
        <v>51</v>
      </c>
      <c r="E25" s="32" t="s">
        <v>52</v>
      </c>
      <c r="F25" s="33" t="s">
        <v>53</v>
      </c>
    </row>
    <row r="26" spans="1:6" ht="18" customHeight="1" x14ac:dyDescent="0.25">
      <c r="A26" s="21" t="s">
        <v>54</v>
      </c>
      <c r="B26" s="22"/>
      <c r="C26" s="23"/>
      <c r="D26" s="32">
        <v>33996</v>
      </c>
      <c r="E26" s="32">
        <v>31456</v>
      </c>
      <c r="F26" s="33">
        <v>31142</v>
      </c>
    </row>
    <row r="27" spans="1:6" ht="16.5" customHeight="1" x14ac:dyDescent="0.25">
      <c r="A27" s="34" t="s">
        <v>55</v>
      </c>
      <c r="B27" s="35"/>
      <c r="C27" s="36"/>
      <c r="D27" s="28"/>
      <c r="E27" s="28"/>
      <c r="F27" s="29"/>
    </row>
    <row r="28" spans="1:6" ht="15" customHeight="1" x14ac:dyDescent="0.25">
      <c r="A28" s="21" t="s">
        <v>56</v>
      </c>
      <c r="B28" s="22"/>
      <c r="C28" s="23"/>
      <c r="D28" s="37">
        <v>1500000</v>
      </c>
      <c r="E28" s="37">
        <v>1200000</v>
      </c>
      <c r="F28" s="38">
        <v>900000</v>
      </c>
    </row>
    <row r="29" spans="1:6" ht="18" customHeight="1" x14ac:dyDescent="0.25">
      <c r="A29" s="39" t="s">
        <v>57</v>
      </c>
      <c r="B29" s="40"/>
      <c r="C29" s="41"/>
      <c r="D29" s="37">
        <v>250000</v>
      </c>
      <c r="E29" s="37">
        <v>-210000</v>
      </c>
      <c r="F29" s="38"/>
    </row>
    <row r="30" spans="1:6" ht="18" customHeight="1" x14ac:dyDescent="0.25">
      <c r="A30" s="21" t="s">
        <v>58</v>
      </c>
      <c r="B30" s="22"/>
      <c r="C30" s="23"/>
      <c r="D30" s="37">
        <v>12000</v>
      </c>
      <c r="E30" s="37">
        <v>41000</v>
      </c>
      <c r="F30" s="38">
        <v>-10000</v>
      </c>
    </row>
    <row r="31" spans="1:6" ht="18" customHeight="1" x14ac:dyDescent="0.25">
      <c r="A31" s="42" t="s">
        <v>59</v>
      </c>
      <c r="B31" s="43"/>
      <c r="C31" s="44"/>
      <c r="D31" s="37">
        <v>180000</v>
      </c>
      <c r="E31" s="37">
        <v>190000</v>
      </c>
      <c r="F31" s="38">
        <v>140000</v>
      </c>
    </row>
    <row r="32" spans="1:6" ht="18" customHeight="1" x14ac:dyDescent="0.25">
      <c r="A32" s="42" t="s">
        <v>60</v>
      </c>
      <c r="B32" s="43"/>
      <c r="C32" s="44"/>
      <c r="D32" s="45">
        <v>60000</v>
      </c>
      <c r="E32" s="45">
        <v>40000</v>
      </c>
      <c r="F32" s="46">
        <v>20000</v>
      </c>
    </row>
    <row r="33" spans="1:8" ht="18" customHeight="1" x14ac:dyDescent="0.25">
      <c r="A33" s="47" t="s">
        <v>61</v>
      </c>
      <c r="B33" s="48"/>
      <c r="C33" s="48"/>
      <c r="D33" s="48"/>
      <c r="E33" s="48"/>
      <c r="F33" s="49"/>
    </row>
    <row r="34" spans="1:8" ht="18" customHeight="1" x14ac:dyDescent="0.25">
      <c r="A34" s="42" t="s">
        <v>62</v>
      </c>
      <c r="B34" s="43"/>
      <c r="C34" s="43"/>
      <c r="D34" s="43"/>
      <c r="E34" s="43"/>
      <c r="F34" s="50"/>
    </row>
    <row r="35" spans="1:8" ht="20.100000000000001" customHeight="1" x14ac:dyDescent="0.25">
      <c r="A35" s="51" t="s">
        <v>63</v>
      </c>
      <c r="B35" s="52"/>
      <c r="C35" s="52"/>
      <c r="D35" s="52"/>
      <c r="E35" s="52"/>
      <c r="F35" s="53"/>
    </row>
    <row r="36" spans="1:8" ht="20.100000000000001" customHeight="1" x14ac:dyDescent="0.25">
      <c r="A36" s="54" t="s">
        <v>64</v>
      </c>
      <c r="B36" s="55"/>
      <c r="C36" s="56" t="s">
        <v>65</v>
      </c>
      <c r="D36" s="57" t="s">
        <v>66</v>
      </c>
      <c r="E36" s="58"/>
      <c r="F36" s="59"/>
    </row>
    <row r="37" spans="1:8" ht="20.100000000000001" customHeight="1" x14ac:dyDescent="0.25">
      <c r="A37" s="54" t="s">
        <v>67</v>
      </c>
      <c r="B37" s="55"/>
      <c r="C37" s="56" t="s">
        <v>68</v>
      </c>
      <c r="D37" s="60" t="s">
        <v>66</v>
      </c>
      <c r="F37" s="7"/>
    </row>
    <row r="38" spans="1:8" ht="20.100000000000001" customHeight="1" thickBot="1" x14ac:dyDescent="0.3">
      <c r="A38" s="61" t="s">
        <v>69</v>
      </c>
      <c r="B38" s="62"/>
      <c r="C38" s="63" t="s">
        <v>70</v>
      </c>
      <c r="D38" s="64" t="s">
        <v>71</v>
      </c>
      <c r="E38" s="65"/>
      <c r="F38" s="66"/>
    </row>
    <row r="39" spans="1:8" ht="20.100000000000001" customHeight="1" x14ac:dyDescent="0.25">
      <c r="A39" s="67"/>
      <c r="B39" s="67"/>
      <c r="C39" s="68"/>
      <c r="D39" s="69"/>
    </row>
    <row r="40" spans="1:8" ht="20.100000000000001" customHeight="1" thickBot="1" x14ac:dyDescent="0.3">
      <c r="A40" s="70"/>
      <c r="B40" s="70"/>
      <c r="C40" s="71"/>
      <c r="D40" s="71"/>
      <c r="E40" s="72"/>
    </row>
    <row r="41" spans="1:8" ht="15" customHeight="1" x14ac:dyDescent="0.25">
      <c r="A41" s="73" t="s">
        <v>72</v>
      </c>
      <c r="B41" s="74"/>
      <c r="C41" s="75" t="str">
        <f>+D20</f>
        <v xml:space="preserve">Shehnaaz Kaur Gill </v>
      </c>
      <c r="D41" s="76"/>
      <c r="E41" s="75" t="str">
        <f>+E20</f>
        <v>Rashami  Desai</v>
      </c>
      <c r="F41" s="76"/>
      <c r="G41" s="75" t="str">
        <f>+F20</f>
        <v xml:space="preserve">Arti Singh </v>
      </c>
      <c r="H41" s="76"/>
    </row>
    <row r="42" spans="1:8" ht="15" customHeight="1" x14ac:dyDescent="0.25">
      <c r="A42" s="77"/>
      <c r="B42" s="78"/>
      <c r="C42" s="79" t="s">
        <v>73</v>
      </c>
      <c r="D42" s="80" t="s">
        <v>74</v>
      </c>
      <c r="E42" s="81" t="s">
        <v>73</v>
      </c>
      <c r="F42" s="80" t="s">
        <v>74</v>
      </c>
      <c r="G42" s="79" t="s">
        <v>73</v>
      </c>
      <c r="H42" s="80" t="s">
        <v>74</v>
      </c>
    </row>
    <row r="43" spans="1:8" ht="20.100000000000001" customHeight="1" x14ac:dyDescent="0.25">
      <c r="A43" s="82" t="s">
        <v>75</v>
      </c>
      <c r="C43" s="83">
        <f>+D28</f>
        <v>1500000</v>
      </c>
      <c r="D43" s="84">
        <f>+C43</f>
        <v>1500000</v>
      </c>
      <c r="E43" s="83">
        <f>+E28</f>
        <v>1200000</v>
      </c>
      <c r="F43" s="85">
        <f>+E43</f>
        <v>1200000</v>
      </c>
      <c r="G43" s="83">
        <f>+F28</f>
        <v>900000</v>
      </c>
      <c r="H43" s="85">
        <f>+G43</f>
        <v>900000</v>
      </c>
    </row>
    <row r="44" spans="1:8" ht="20.100000000000001" customHeight="1" x14ac:dyDescent="0.3">
      <c r="A44" s="86" t="s">
        <v>76</v>
      </c>
      <c r="B44" s="87"/>
      <c r="C44" s="88">
        <v>-50000</v>
      </c>
      <c r="D44" s="89"/>
      <c r="E44" s="88">
        <v>-50000</v>
      </c>
      <c r="F44" s="89"/>
      <c r="G44" s="88">
        <v>-50000</v>
      </c>
      <c r="H44" s="90"/>
    </row>
    <row r="45" spans="1:8" ht="20.100000000000001" customHeight="1" x14ac:dyDescent="0.25">
      <c r="A45" s="82" t="s">
        <v>77</v>
      </c>
      <c r="C45" s="83">
        <f>IF(D29&lt;-200000,-200000,D29)</f>
        <v>250000</v>
      </c>
      <c r="D45" s="84">
        <f>+C45</f>
        <v>250000</v>
      </c>
      <c r="F45" s="90"/>
      <c r="G45" s="83">
        <f>IF(F29&lt;-200000,-200000,F29)</f>
        <v>0</v>
      </c>
      <c r="H45" s="90"/>
    </row>
    <row r="46" spans="1:8" ht="20.100000000000001" customHeight="1" x14ac:dyDescent="0.25">
      <c r="A46" s="82" t="s">
        <v>78</v>
      </c>
      <c r="B46" s="91"/>
      <c r="C46" s="83"/>
      <c r="D46" s="90"/>
      <c r="E46" s="88">
        <f>IF(E29&lt;-200000,-200000,E29)</f>
        <v>-200000</v>
      </c>
      <c r="F46" s="90"/>
      <c r="G46" s="83"/>
      <c r="H46" s="90"/>
    </row>
    <row r="47" spans="1:8" ht="20.100000000000001" customHeight="1" x14ac:dyDescent="0.25">
      <c r="A47" s="92" t="s">
        <v>79</v>
      </c>
      <c r="B47" s="93"/>
      <c r="C47" s="94">
        <f>IF(D30&lt;0,0, D30)</f>
        <v>12000</v>
      </c>
      <c r="D47" s="95">
        <f>+C47</f>
        <v>12000</v>
      </c>
      <c r="E47" s="94">
        <f>IF(E30&lt;0,0, E30)</f>
        <v>41000</v>
      </c>
      <c r="F47" s="95">
        <f>+E47</f>
        <v>41000</v>
      </c>
      <c r="G47" s="94">
        <f>IF(F30&lt;0,0, F30)</f>
        <v>0</v>
      </c>
      <c r="H47" s="96"/>
    </row>
    <row r="48" spans="1:8" ht="20.100000000000001" customHeight="1" x14ac:dyDescent="0.25">
      <c r="A48" s="82" t="s">
        <v>80</v>
      </c>
      <c r="B48" s="91"/>
      <c r="C48" s="83">
        <f t="shared" ref="C48:H48" si="0">SUM(C43:C47)</f>
        <v>1712000</v>
      </c>
      <c r="D48" s="84">
        <f t="shared" si="0"/>
        <v>1762000</v>
      </c>
      <c r="E48" s="83">
        <f t="shared" si="0"/>
        <v>991000</v>
      </c>
      <c r="F48" s="85">
        <f t="shared" si="0"/>
        <v>1241000</v>
      </c>
      <c r="G48" s="83">
        <f t="shared" si="0"/>
        <v>850000</v>
      </c>
      <c r="H48" s="85">
        <f t="shared" si="0"/>
        <v>900000</v>
      </c>
    </row>
    <row r="49" spans="1:8" ht="20.100000000000001" customHeight="1" x14ac:dyDescent="0.25">
      <c r="A49" s="82" t="s">
        <v>81</v>
      </c>
      <c r="B49" s="91"/>
      <c r="C49" s="88">
        <f>IF(D31&gt;150000, 150000, D31)*-1</f>
        <v>-150000</v>
      </c>
      <c r="D49" s="90"/>
      <c r="E49" s="88">
        <f>IF(E31&gt;150000, 150000, E31)*-1</f>
        <v>-150000</v>
      </c>
      <c r="F49" s="90"/>
      <c r="G49" s="88">
        <f>IF(F31&gt;150000, 150000, F31)*-1</f>
        <v>-140000</v>
      </c>
      <c r="H49" s="90"/>
    </row>
    <row r="50" spans="1:8" ht="20.100000000000001" customHeight="1" x14ac:dyDescent="0.25">
      <c r="A50" s="82" t="s">
        <v>82</v>
      </c>
      <c r="B50" s="91"/>
      <c r="C50" s="88">
        <f>+D32*-1</f>
        <v>-60000</v>
      </c>
      <c r="D50" s="90"/>
      <c r="E50" s="88">
        <f>+E32*-1</f>
        <v>-40000</v>
      </c>
      <c r="F50" s="90"/>
      <c r="G50" s="88">
        <f>+F32*-1</f>
        <v>-20000</v>
      </c>
      <c r="H50" s="90"/>
    </row>
    <row r="51" spans="1:8" ht="20.100000000000001" customHeight="1" thickBot="1" x14ac:dyDescent="0.3">
      <c r="A51" s="97" t="s">
        <v>83</v>
      </c>
      <c r="B51" s="98"/>
      <c r="C51" s="99">
        <f t="shared" ref="C51:H51" si="1">SUM(C48:C50)</f>
        <v>1502000</v>
      </c>
      <c r="D51" s="100">
        <f t="shared" si="1"/>
        <v>1762000</v>
      </c>
      <c r="E51" s="99">
        <f t="shared" si="1"/>
        <v>801000</v>
      </c>
      <c r="F51" s="100">
        <f t="shared" si="1"/>
        <v>1241000</v>
      </c>
      <c r="G51" s="99">
        <f t="shared" si="1"/>
        <v>690000</v>
      </c>
      <c r="H51" s="100">
        <f t="shared" si="1"/>
        <v>900000</v>
      </c>
    </row>
    <row r="52" spans="1:8" ht="20.100000000000001" customHeight="1" thickTop="1" x14ac:dyDescent="0.25">
      <c r="A52" s="82" t="s">
        <v>84</v>
      </c>
      <c r="B52" s="101"/>
      <c r="C52" s="102">
        <f>ROUND(IF(C51&gt;1000000,(((C51-1000000)*0.3)+112500),IF(C51&gt;500000,(((C51-500000)*0.2)+12500),IF(C51&gt;250000,((C51-250000)*0.05),0))),0)</f>
        <v>263100</v>
      </c>
      <c r="D52" s="103">
        <f>IF(D51&gt;1500000, 187500+(D51-1500000)*0.3, IF(D51&gt;1250000, 125000+(D51-1250000)*0.25, IF(D51&gt;1000000, 75000+(D51-1000000)*0.2, IF(D51&gt;750000, 37500+(D51-750000)*0.15, IF(D51&gt;500000, 12500+(D51-500000)*0.1, IF(D51&gt;250000, 0+(D51-250000)*0.05,0))))))</f>
        <v>266100</v>
      </c>
      <c r="E52" s="104">
        <f>ROUND(IF(E51&gt;1000000,(((E51-1000000)*0.3)+112500),IF(E51&gt;500000,(((E51-500000)*0.2)+12500),IF(E51&gt;250000,((E51-250000)*0.05),0))),0)</f>
        <v>72700</v>
      </c>
      <c r="F52" s="103">
        <f>IF(F51&gt;1500000, 187500+(F51-1500000)*0.3, IF(F51&gt;1250000, 125000+(F51-1250000)*0.25, IF(F51&gt;1000000, 75000+(F51-1000000)*0.2, IF(F51&gt;750000, 37500+(F51-750000)*0.15, IF(F51&gt;500000, 12500+(F51-500000)*0.1, IF(F51&gt;250000, 0+(F51-250000)*0.05,0))))))</f>
        <v>123200</v>
      </c>
      <c r="G52" s="104">
        <f>ROUND(IF(G51&gt;1000000,(((G51-1000000)*0.3)+112500),IF(G51&gt;500000,(((G51-500000)*0.2)+12500),IF(G51&gt;250000,((G51-250000)*0.05),0))),0)</f>
        <v>50500</v>
      </c>
      <c r="H52" s="103">
        <f>IF(H51&gt;1500000, 187500+(H51-1500000)*0.3, IF(H51&gt;1250000, 125000+(H51-1250000)*0.25, IF(H51&gt;1000000, 75000+(H51-1000000)*0.2, IF(H51&gt;750000, 37500+(H51-750000)*0.15, IF(H51&gt;500000, 12500+(H51-500000)*0.1, IF(H51&gt;250000, 0+(H51-250000)*0.05,0))))))</f>
        <v>60000</v>
      </c>
    </row>
    <row r="53" spans="1:8" ht="12.75" customHeight="1" x14ac:dyDescent="0.25">
      <c r="A53" s="105" t="s">
        <v>85</v>
      </c>
      <c r="B53" s="106"/>
      <c r="C53" s="107"/>
      <c r="D53" s="108"/>
      <c r="E53" s="83"/>
      <c r="F53" s="108"/>
      <c r="G53" s="83"/>
      <c r="H53" s="108"/>
    </row>
    <row r="54" spans="1:8" ht="15" customHeight="1" x14ac:dyDescent="0.25">
      <c r="A54" s="109" t="s">
        <v>86</v>
      </c>
      <c r="B54" s="106"/>
      <c r="C54" s="107"/>
      <c r="D54" s="108"/>
      <c r="E54" s="83"/>
      <c r="F54" s="108"/>
      <c r="G54" s="83"/>
      <c r="H54" s="108"/>
    </row>
    <row r="55" spans="1:8" ht="20.100000000000001" customHeight="1" x14ac:dyDescent="0.25">
      <c r="A55" s="82" t="s">
        <v>87</v>
      </c>
      <c r="B55" s="91"/>
      <c r="C55" s="102">
        <f t="shared" ref="C55:H55" si="2">ROUND((C52+C54+C53)*0.04,0)</f>
        <v>10524</v>
      </c>
      <c r="D55" s="103">
        <f t="shared" si="2"/>
        <v>10644</v>
      </c>
      <c r="E55" s="104">
        <f t="shared" si="2"/>
        <v>2908</v>
      </c>
      <c r="F55" s="103">
        <f t="shared" si="2"/>
        <v>4928</v>
      </c>
      <c r="G55" s="104">
        <f t="shared" si="2"/>
        <v>2020</v>
      </c>
      <c r="H55" s="103">
        <f t="shared" si="2"/>
        <v>2400</v>
      </c>
    </row>
    <row r="56" spans="1:8" ht="20.100000000000001" customHeight="1" thickBot="1" x14ac:dyDescent="0.3">
      <c r="A56" s="110" t="s">
        <v>88</v>
      </c>
      <c r="B56" s="111"/>
      <c r="C56" s="112">
        <f>SUM(C52:C55)</f>
        <v>273624</v>
      </c>
      <c r="D56" s="113">
        <f t="shared" ref="D56:H56" si="3">SUM(D52:D55)</f>
        <v>276744</v>
      </c>
      <c r="E56" s="114">
        <f t="shared" si="3"/>
        <v>75608</v>
      </c>
      <c r="F56" s="113">
        <f t="shared" si="3"/>
        <v>128128</v>
      </c>
      <c r="G56" s="114">
        <f t="shared" si="3"/>
        <v>52520</v>
      </c>
      <c r="H56" s="113">
        <f t="shared" si="3"/>
        <v>62400</v>
      </c>
    </row>
    <row r="57" spans="1:8" ht="20.100000000000001" customHeight="1" thickBot="1" x14ac:dyDescent="0.3">
      <c r="A57" s="115"/>
      <c r="B57" s="116"/>
      <c r="C57" s="117"/>
      <c r="D57" s="116"/>
      <c r="E57" s="117"/>
      <c r="F57" s="116"/>
      <c r="G57" s="117"/>
    </row>
    <row r="58" spans="1:8" ht="20.100000000000001" customHeight="1" x14ac:dyDescent="0.25">
      <c r="A58" s="118">
        <v>44408</v>
      </c>
      <c r="B58" s="119" t="s">
        <v>89</v>
      </c>
      <c r="C58" s="120" t="s">
        <v>90</v>
      </c>
      <c r="D58" s="120" t="s">
        <v>91</v>
      </c>
      <c r="E58" s="120" t="s">
        <v>92</v>
      </c>
      <c r="F58" s="121" t="s">
        <v>93</v>
      </c>
      <c r="G58" s="122"/>
      <c r="H58" s="122"/>
    </row>
    <row r="59" spans="1:8" ht="20.100000000000001" customHeight="1" x14ac:dyDescent="0.25">
      <c r="A59" s="123" t="str">
        <f>+C41</f>
        <v xml:space="preserve">Shehnaaz Kaur Gill </v>
      </c>
      <c r="B59" s="124">
        <f>ROUND(D28/6,0)</f>
        <v>250000</v>
      </c>
      <c r="C59" s="125" t="s">
        <v>94</v>
      </c>
      <c r="D59" s="126">
        <f>ROUND(C52/6,0)</f>
        <v>43850</v>
      </c>
      <c r="E59" s="126">
        <f>ROUND(C55/6,0)</f>
        <v>1754</v>
      </c>
      <c r="F59" s="127">
        <f>D59+E59</f>
        <v>45604</v>
      </c>
    </row>
    <row r="60" spans="1:8" ht="20.100000000000001" customHeight="1" x14ac:dyDescent="0.25">
      <c r="A60" s="128" t="str">
        <f>+E41</f>
        <v>Rashami  Desai</v>
      </c>
      <c r="B60" s="124">
        <f>ROUND(E28/6,0)</f>
        <v>200000</v>
      </c>
      <c r="C60" s="125" t="s">
        <v>94</v>
      </c>
      <c r="D60" s="126">
        <f>ROUND(E52/6,0)</f>
        <v>12117</v>
      </c>
      <c r="E60" s="126">
        <f>ROUND(E55/6,0)</f>
        <v>485</v>
      </c>
      <c r="F60" s="127">
        <f>D60+E60</f>
        <v>12602</v>
      </c>
    </row>
    <row r="61" spans="1:8" ht="20.100000000000001" customHeight="1" x14ac:dyDescent="0.25">
      <c r="A61" s="128" t="str">
        <f>+G41</f>
        <v xml:space="preserve">Arti Singh </v>
      </c>
      <c r="B61" s="124">
        <f>ROUND(F28/5,0)</f>
        <v>180000</v>
      </c>
      <c r="C61" s="125" t="s">
        <v>94</v>
      </c>
      <c r="D61" s="126">
        <f>ROUND(G52/5,0)</f>
        <v>10100</v>
      </c>
      <c r="E61" s="126">
        <f>ROUND(G55/5,0)</f>
        <v>404</v>
      </c>
      <c r="F61" s="127">
        <f>D61+E61</f>
        <v>10504</v>
      </c>
    </row>
    <row r="62" spans="1:8" ht="24.9" customHeight="1" x14ac:dyDescent="0.25">
      <c r="A62" s="129" t="str">
        <f>+A36</f>
        <v>BSR 0510322 on 02/08/2021</v>
      </c>
      <c r="B62" s="130"/>
      <c r="C62" s="131" t="str">
        <f>+C36</f>
        <v>Challan No. 02002</v>
      </c>
      <c r="D62" s="132">
        <f>SUM(D59:D61)</f>
        <v>66067</v>
      </c>
      <c r="E62" s="132">
        <f t="shared" ref="E62:F62" si="4">SUM(E59:E61)</f>
        <v>2643</v>
      </c>
      <c r="F62" s="133">
        <f t="shared" si="4"/>
        <v>68710</v>
      </c>
    </row>
    <row r="63" spans="1:8" ht="20.100000000000001" customHeight="1" x14ac:dyDescent="0.25">
      <c r="A63" s="134">
        <v>44439</v>
      </c>
      <c r="B63" s="135" t="s">
        <v>89</v>
      </c>
      <c r="C63" s="136" t="s">
        <v>90</v>
      </c>
      <c r="D63" s="136" t="s">
        <v>91</v>
      </c>
      <c r="E63" s="136" t="s">
        <v>92</v>
      </c>
      <c r="F63" s="137" t="s">
        <v>93</v>
      </c>
    </row>
    <row r="64" spans="1:8" ht="20.100000000000001" customHeight="1" x14ac:dyDescent="0.25">
      <c r="A64" s="123" t="str">
        <f>+A59</f>
        <v xml:space="preserve">Shehnaaz Kaur Gill </v>
      </c>
      <c r="B64" s="124">
        <f t="shared" ref="B64:B66" si="5">+B59</f>
        <v>250000</v>
      </c>
      <c r="C64" s="125" t="s">
        <v>94</v>
      </c>
      <c r="D64" s="126">
        <f t="shared" ref="D64:E66" si="6">+D59</f>
        <v>43850</v>
      </c>
      <c r="E64" s="126">
        <f t="shared" si="6"/>
        <v>1754</v>
      </c>
      <c r="F64" s="127">
        <f>D64+E64</f>
        <v>45604</v>
      </c>
    </row>
    <row r="65" spans="1:6" ht="20.100000000000001" customHeight="1" x14ac:dyDescent="0.25">
      <c r="A65" s="128" t="str">
        <f t="shared" ref="A65:A66" si="7">+A60</f>
        <v>Rashami  Desai</v>
      </c>
      <c r="B65" s="124">
        <f t="shared" si="5"/>
        <v>200000</v>
      </c>
      <c r="C65" s="125" t="s">
        <v>94</v>
      </c>
      <c r="D65" s="126">
        <f t="shared" si="6"/>
        <v>12117</v>
      </c>
      <c r="E65" s="126">
        <f t="shared" si="6"/>
        <v>485</v>
      </c>
      <c r="F65" s="127">
        <f>D65+E65</f>
        <v>12602</v>
      </c>
    </row>
    <row r="66" spans="1:6" ht="20.100000000000001" customHeight="1" x14ac:dyDescent="0.25">
      <c r="A66" s="128" t="str">
        <f t="shared" si="7"/>
        <v xml:space="preserve">Arti Singh </v>
      </c>
      <c r="B66" s="124">
        <f t="shared" si="5"/>
        <v>180000</v>
      </c>
      <c r="C66" s="125" t="s">
        <v>94</v>
      </c>
      <c r="D66" s="126">
        <f t="shared" si="6"/>
        <v>10100</v>
      </c>
      <c r="E66" s="126">
        <f t="shared" si="6"/>
        <v>404</v>
      </c>
      <c r="F66" s="127">
        <f>D66+E66</f>
        <v>10504</v>
      </c>
    </row>
    <row r="67" spans="1:6" ht="24.9" customHeight="1" x14ac:dyDescent="0.25">
      <c r="A67" s="129" t="str">
        <f>+A37</f>
        <v>BSR 0510322 on 06/09/2021</v>
      </c>
      <c r="B67" s="130"/>
      <c r="C67" s="131" t="str">
        <f>+C37</f>
        <v>Challan No. 06007</v>
      </c>
      <c r="D67" s="132">
        <f>SUM(D64:D66)</f>
        <v>66067</v>
      </c>
      <c r="E67" s="132">
        <f t="shared" ref="E67:F67" si="8">SUM(E64:E66)</f>
        <v>2643</v>
      </c>
      <c r="F67" s="133">
        <f t="shared" si="8"/>
        <v>68710</v>
      </c>
    </row>
    <row r="68" spans="1:6" ht="20.100000000000001" customHeight="1" x14ac:dyDescent="0.25">
      <c r="A68" s="134">
        <v>44469</v>
      </c>
      <c r="B68" s="135" t="s">
        <v>89</v>
      </c>
      <c r="C68" s="136" t="s">
        <v>90</v>
      </c>
      <c r="D68" s="136" t="s">
        <v>91</v>
      </c>
      <c r="E68" s="136" t="s">
        <v>92</v>
      </c>
      <c r="F68" s="137" t="s">
        <v>93</v>
      </c>
    </row>
    <row r="69" spans="1:6" ht="20.100000000000001" customHeight="1" x14ac:dyDescent="0.25">
      <c r="A69" s="123" t="str">
        <f>+A64</f>
        <v xml:space="preserve">Shehnaaz Kaur Gill </v>
      </c>
      <c r="B69" s="124">
        <f>+B59</f>
        <v>250000</v>
      </c>
      <c r="C69" s="125" t="s">
        <v>94</v>
      </c>
      <c r="D69" s="126">
        <f>+D59</f>
        <v>43850</v>
      </c>
      <c r="E69" s="126">
        <f>+E59</f>
        <v>1754</v>
      </c>
      <c r="F69" s="127">
        <f>D69+E69</f>
        <v>45604</v>
      </c>
    </row>
    <row r="70" spans="1:6" ht="20.100000000000001" customHeight="1" x14ac:dyDescent="0.25">
      <c r="A70" s="128" t="str">
        <f t="shared" ref="A70" si="9">+A65</f>
        <v>Rashami  Desai</v>
      </c>
      <c r="B70" s="124">
        <f>+B60</f>
        <v>200000</v>
      </c>
      <c r="C70" s="125" t="s">
        <v>94</v>
      </c>
      <c r="D70" s="126">
        <f>+D60</f>
        <v>12117</v>
      </c>
      <c r="E70" s="126">
        <f>+E60</f>
        <v>485</v>
      </c>
      <c r="F70" s="127">
        <f>D70+E70</f>
        <v>12602</v>
      </c>
    </row>
    <row r="71" spans="1:6" ht="20.100000000000001" customHeight="1" x14ac:dyDescent="0.25">
      <c r="A71" s="138"/>
      <c r="B71" s="124"/>
      <c r="C71" s="125"/>
      <c r="D71" s="126"/>
      <c r="E71" s="126"/>
      <c r="F71" s="127"/>
    </row>
    <row r="72" spans="1:6" ht="24.9" customHeight="1" thickBot="1" x14ac:dyDescent="0.3">
      <c r="A72" s="139" t="str">
        <f>+A38</f>
        <v>BSR 0510322 on 07/10/2021</v>
      </c>
      <c r="B72" s="140"/>
      <c r="C72" s="141" t="str">
        <f>+C38</f>
        <v>Challan No. 07001</v>
      </c>
      <c r="D72" s="142">
        <f>SUM(D69:D71)</f>
        <v>55967</v>
      </c>
      <c r="E72" s="142">
        <f>SUM(E69:E71)</f>
        <v>2239</v>
      </c>
      <c r="F72" s="143">
        <f>SUM(F69:F71)</f>
        <v>58206</v>
      </c>
    </row>
  </sheetData>
  <mergeCells count="27">
    <mergeCell ref="A62:B62"/>
    <mergeCell ref="A67:B67"/>
    <mergeCell ref="A72:B72"/>
    <mergeCell ref="A36:B36"/>
    <mergeCell ref="A37:B37"/>
    <mergeCell ref="A38:B38"/>
    <mergeCell ref="C41:D41"/>
    <mergeCell ref="E41:F41"/>
    <mergeCell ref="G41:H41"/>
    <mergeCell ref="A30:C30"/>
    <mergeCell ref="A31:C31"/>
    <mergeCell ref="A32:C32"/>
    <mergeCell ref="A33:F33"/>
    <mergeCell ref="A34:F34"/>
    <mergeCell ref="A35:F35"/>
    <mergeCell ref="A24:C24"/>
    <mergeCell ref="A25:C25"/>
    <mergeCell ref="A26:C26"/>
    <mergeCell ref="A27:C27"/>
    <mergeCell ref="A28:C28"/>
    <mergeCell ref="A29:C29"/>
    <mergeCell ref="A1:F1"/>
    <mergeCell ref="A19:F19"/>
    <mergeCell ref="A20:C20"/>
    <mergeCell ref="A21:C21"/>
    <mergeCell ref="A22:C22"/>
    <mergeCell ref="A23:C23"/>
  </mergeCells>
  <pageMargins left="0.19685039370078741" right="0.19685039370078741" top="0.19685039370078741" bottom="0.19685039370078741" header="0" footer="0"/>
  <pageSetup paperSize="9" scale="88" orientation="landscape" r:id="rId1"/>
  <rowBreaks count="1" manualBreakCount="1">
    <brk id="4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2402</vt:lpstr>
      <vt:lpstr>'2402'!Print_Area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2022-03-24T20:37:16Z</dcterms:created>
  <dcterms:modified xsi:type="dcterms:W3CDTF">2022-03-24T20:37:46Z</dcterms:modified>
</cp:coreProperties>
</file>